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cnorthwestindiana-my.sharepoint.com/personal/mari_chapala_paladin_care/Documents/Master Forms/Case Management/"/>
    </mc:Choice>
  </mc:AlternateContent>
  <xr:revisionPtr revIDLastSave="0" documentId="8_{97EEDC42-D55F-49DD-81F7-A269E1ED02F9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Budget Worksheet" sheetId="1" r:id="rId1"/>
    <sheet name="Data Sheet" sheetId="2" r:id="rId2"/>
  </sheets>
  <calcPr calcId="191029"/>
</workbook>
</file>

<file path=xl/calcChain.xml><?xml version="1.0" encoding="utf-8"?>
<calcChain xmlns="http://schemas.openxmlformats.org/spreadsheetml/2006/main">
  <c r="A23" i="1" l="1"/>
  <c r="A37" i="1" s="1"/>
  <c r="A56" i="1" s="1"/>
  <c r="A70" i="1" s="1"/>
  <c r="A84" i="1" s="1"/>
  <c r="A104" i="1" s="1"/>
  <c r="A118" i="1" s="1"/>
  <c r="A132" i="1" s="1"/>
  <c r="A152" i="1" s="1"/>
  <c r="A166" i="1" s="1"/>
  <c r="A180" i="1" s="1"/>
  <c r="C180" i="1" s="1"/>
  <c r="C9" i="1"/>
  <c r="C37" i="1" l="1"/>
  <c r="C152" i="1"/>
  <c r="C104" i="1"/>
  <c r="C23" i="1"/>
  <c r="C56" i="1"/>
  <c r="C70" i="1"/>
  <c r="C84" i="1"/>
  <c r="C118" i="1"/>
  <c r="C132" i="1"/>
  <c r="C166" i="1"/>
  <c r="B173" i="1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P5" i="1"/>
  <c r="P6" i="1" s="1"/>
  <c r="O5" i="1"/>
  <c r="O6" i="1" s="1"/>
  <c r="N5" i="1"/>
  <c r="N6" i="1" s="1"/>
  <c r="H13" i="1" l="1"/>
  <c r="H14" i="1"/>
  <c r="H15" i="1"/>
  <c r="H16" i="1"/>
  <c r="H17" i="1"/>
  <c r="H18" i="1"/>
  <c r="H19" i="1"/>
  <c r="H20" i="1"/>
  <c r="H21" i="1"/>
  <c r="H12" i="1"/>
  <c r="D13" i="1"/>
  <c r="D14" i="1"/>
  <c r="D15" i="1"/>
  <c r="D16" i="1"/>
  <c r="D17" i="1"/>
  <c r="D18" i="1"/>
  <c r="D19" i="1"/>
  <c r="D20" i="1"/>
  <c r="D21" i="1"/>
  <c r="D12" i="1"/>
  <c r="C192" i="1"/>
  <c r="D192" i="1" s="1"/>
  <c r="H192" i="1" l="1"/>
  <c r="D9" i="1"/>
  <c r="C183" i="1" l="1"/>
  <c r="B74" i="1"/>
  <c r="B73" i="1"/>
  <c r="D183" i="1" l="1"/>
  <c r="H183" i="1"/>
  <c r="P2" i="1"/>
  <c r="O2" i="1"/>
  <c r="N2" i="1"/>
  <c r="E185" i="1" l="1"/>
  <c r="E184" i="1"/>
  <c r="E171" i="1"/>
  <c r="E170" i="1"/>
  <c r="E157" i="1"/>
  <c r="E156" i="1"/>
  <c r="E137" i="1"/>
  <c r="E136" i="1"/>
  <c r="E123" i="1"/>
  <c r="E122" i="1"/>
  <c r="E109" i="1"/>
  <c r="E108" i="1"/>
  <c r="E89" i="1"/>
  <c r="E88" i="1"/>
  <c r="E75" i="1"/>
  <c r="E74" i="1"/>
  <c r="E61" i="1"/>
  <c r="E60" i="1"/>
  <c r="E42" i="1"/>
  <c r="E41" i="1"/>
  <c r="E28" i="1"/>
  <c r="E27" i="1"/>
  <c r="B183" i="1"/>
  <c r="B170" i="1"/>
  <c r="B169" i="1"/>
  <c r="B156" i="1"/>
  <c r="B155" i="1"/>
  <c r="B136" i="1"/>
  <c r="B135" i="1"/>
  <c r="B122" i="1"/>
  <c r="B121" i="1"/>
  <c r="B107" i="1"/>
  <c r="B88" i="1"/>
  <c r="B87" i="1"/>
  <c r="B26" i="1"/>
  <c r="B40" i="1"/>
  <c r="B59" i="1"/>
  <c r="B60" i="1"/>
  <c r="D23" i="1"/>
  <c r="E176" i="1" l="1"/>
  <c r="E138" i="1"/>
  <c r="E90" i="1"/>
  <c r="A148" i="1" l="1"/>
  <c r="A100" i="1"/>
  <c r="A52" i="1"/>
  <c r="E192" i="1"/>
  <c r="B192" i="1"/>
  <c r="E191" i="1"/>
  <c r="C191" i="1"/>
  <c r="B191" i="1"/>
  <c r="E190" i="1"/>
  <c r="C190" i="1"/>
  <c r="B190" i="1"/>
  <c r="E189" i="1"/>
  <c r="C189" i="1"/>
  <c r="B189" i="1"/>
  <c r="E188" i="1"/>
  <c r="C188" i="1"/>
  <c r="B188" i="1"/>
  <c r="E187" i="1"/>
  <c r="C187" i="1"/>
  <c r="B187" i="1"/>
  <c r="E186" i="1"/>
  <c r="C186" i="1"/>
  <c r="B186" i="1"/>
  <c r="C185" i="1"/>
  <c r="B185" i="1"/>
  <c r="C184" i="1"/>
  <c r="B184" i="1"/>
  <c r="E183" i="1"/>
  <c r="E178" i="1"/>
  <c r="C178" i="1"/>
  <c r="B178" i="1"/>
  <c r="E177" i="1"/>
  <c r="C177" i="1"/>
  <c r="B177" i="1"/>
  <c r="C176" i="1"/>
  <c r="B176" i="1"/>
  <c r="E175" i="1"/>
  <c r="C175" i="1"/>
  <c r="B175" i="1"/>
  <c r="E174" i="1"/>
  <c r="C174" i="1"/>
  <c r="B174" i="1"/>
  <c r="E173" i="1"/>
  <c r="C173" i="1"/>
  <c r="E172" i="1"/>
  <c r="C172" i="1"/>
  <c r="B172" i="1"/>
  <c r="C171" i="1"/>
  <c r="B171" i="1"/>
  <c r="C170" i="1"/>
  <c r="E169" i="1"/>
  <c r="C169" i="1"/>
  <c r="E164" i="1"/>
  <c r="C164" i="1"/>
  <c r="B164" i="1"/>
  <c r="E163" i="1"/>
  <c r="C163" i="1"/>
  <c r="B163" i="1"/>
  <c r="E162" i="1"/>
  <c r="C162" i="1"/>
  <c r="B162" i="1"/>
  <c r="E161" i="1"/>
  <c r="C161" i="1"/>
  <c r="B161" i="1"/>
  <c r="E160" i="1"/>
  <c r="C160" i="1"/>
  <c r="B160" i="1"/>
  <c r="E159" i="1"/>
  <c r="C159" i="1"/>
  <c r="B159" i="1"/>
  <c r="E158" i="1"/>
  <c r="C158" i="1"/>
  <c r="B158" i="1"/>
  <c r="C157" i="1"/>
  <c r="B157" i="1"/>
  <c r="C156" i="1"/>
  <c r="E155" i="1"/>
  <c r="C155" i="1"/>
  <c r="E144" i="1"/>
  <c r="C144" i="1"/>
  <c r="B144" i="1"/>
  <c r="E143" i="1"/>
  <c r="C143" i="1"/>
  <c r="B143" i="1"/>
  <c r="E142" i="1"/>
  <c r="C142" i="1"/>
  <c r="B142" i="1"/>
  <c r="E141" i="1"/>
  <c r="C141" i="1"/>
  <c r="B141" i="1"/>
  <c r="E140" i="1"/>
  <c r="C140" i="1"/>
  <c r="B140" i="1"/>
  <c r="E139" i="1"/>
  <c r="C139" i="1"/>
  <c r="B139" i="1"/>
  <c r="C138" i="1"/>
  <c r="B138" i="1"/>
  <c r="C137" i="1"/>
  <c r="B137" i="1"/>
  <c r="C136" i="1"/>
  <c r="E135" i="1"/>
  <c r="C135" i="1"/>
  <c r="E130" i="1"/>
  <c r="C130" i="1"/>
  <c r="B130" i="1"/>
  <c r="E129" i="1"/>
  <c r="C129" i="1"/>
  <c r="B129" i="1"/>
  <c r="E128" i="1"/>
  <c r="C128" i="1"/>
  <c r="B128" i="1"/>
  <c r="E127" i="1"/>
  <c r="C127" i="1"/>
  <c r="B127" i="1"/>
  <c r="E126" i="1"/>
  <c r="C126" i="1"/>
  <c r="B126" i="1"/>
  <c r="E125" i="1"/>
  <c r="C125" i="1"/>
  <c r="B125" i="1"/>
  <c r="E124" i="1"/>
  <c r="C124" i="1"/>
  <c r="B124" i="1"/>
  <c r="C123" i="1"/>
  <c r="B123" i="1"/>
  <c r="C122" i="1"/>
  <c r="E121" i="1"/>
  <c r="C121" i="1"/>
  <c r="E116" i="1"/>
  <c r="C116" i="1"/>
  <c r="B116" i="1"/>
  <c r="E115" i="1"/>
  <c r="C115" i="1"/>
  <c r="B115" i="1"/>
  <c r="E114" i="1"/>
  <c r="C114" i="1"/>
  <c r="B114" i="1"/>
  <c r="E113" i="1"/>
  <c r="C113" i="1"/>
  <c r="B113" i="1"/>
  <c r="E112" i="1"/>
  <c r="C112" i="1"/>
  <c r="B112" i="1"/>
  <c r="E111" i="1"/>
  <c r="C111" i="1"/>
  <c r="B111" i="1"/>
  <c r="E110" i="1"/>
  <c r="C110" i="1"/>
  <c r="B110" i="1"/>
  <c r="C109" i="1"/>
  <c r="B109" i="1"/>
  <c r="C108" i="1"/>
  <c r="B108" i="1"/>
  <c r="E107" i="1"/>
  <c r="C107" i="1"/>
  <c r="E96" i="1"/>
  <c r="C96" i="1"/>
  <c r="B96" i="1"/>
  <c r="E95" i="1"/>
  <c r="C95" i="1"/>
  <c r="B95" i="1"/>
  <c r="E94" i="1"/>
  <c r="C94" i="1"/>
  <c r="B94" i="1"/>
  <c r="E93" i="1"/>
  <c r="C93" i="1"/>
  <c r="B93" i="1"/>
  <c r="E92" i="1"/>
  <c r="C92" i="1"/>
  <c r="B92" i="1"/>
  <c r="E91" i="1"/>
  <c r="C91" i="1"/>
  <c r="B91" i="1"/>
  <c r="C90" i="1"/>
  <c r="B90" i="1"/>
  <c r="C89" i="1"/>
  <c r="B89" i="1"/>
  <c r="C88" i="1"/>
  <c r="E87" i="1"/>
  <c r="C87" i="1"/>
  <c r="E82" i="1"/>
  <c r="C82" i="1"/>
  <c r="B82" i="1"/>
  <c r="E81" i="1"/>
  <c r="C81" i="1"/>
  <c r="B81" i="1"/>
  <c r="E80" i="1"/>
  <c r="C80" i="1"/>
  <c r="B80" i="1"/>
  <c r="E79" i="1"/>
  <c r="C79" i="1"/>
  <c r="B79" i="1"/>
  <c r="E78" i="1"/>
  <c r="C78" i="1"/>
  <c r="B78" i="1"/>
  <c r="E77" i="1"/>
  <c r="C77" i="1"/>
  <c r="B77" i="1"/>
  <c r="E76" i="1"/>
  <c r="C76" i="1"/>
  <c r="B76" i="1"/>
  <c r="C75" i="1"/>
  <c r="B75" i="1"/>
  <c r="C74" i="1"/>
  <c r="E73" i="1"/>
  <c r="C73" i="1"/>
  <c r="E68" i="1"/>
  <c r="C68" i="1"/>
  <c r="B68" i="1"/>
  <c r="E67" i="1"/>
  <c r="C67" i="1"/>
  <c r="B67" i="1"/>
  <c r="E66" i="1"/>
  <c r="C66" i="1"/>
  <c r="B66" i="1"/>
  <c r="E65" i="1"/>
  <c r="C65" i="1"/>
  <c r="B65" i="1"/>
  <c r="E64" i="1"/>
  <c r="C64" i="1"/>
  <c r="B64" i="1"/>
  <c r="E63" i="1"/>
  <c r="C63" i="1"/>
  <c r="B63" i="1"/>
  <c r="E62" i="1"/>
  <c r="C62" i="1"/>
  <c r="B62" i="1"/>
  <c r="C61" i="1"/>
  <c r="B61" i="1"/>
  <c r="C60" i="1"/>
  <c r="E59" i="1"/>
  <c r="C59" i="1"/>
  <c r="E49" i="1"/>
  <c r="C49" i="1"/>
  <c r="B49" i="1"/>
  <c r="E48" i="1"/>
  <c r="C48" i="1"/>
  <c r="B48" i="1"/>
  <c r="E47" i="1"/>
  <c r="C47" i="1"/>
  <c r="B47" i="1"/>
  <c r="E46" i="1"/>
  <c r="C46" i="1"/>
  <c r="B46" i="1"/>
  <c r="E45" i="1"/>
  <c r="C45" i="1"/>
  <c r="B45" i="1"/>
  <c r="E44" i="1"/>
  <c r="C44" i="1"/>
  <c r="B44" i="1"/>
  <c r="E43" i="1"/>
  <c r="C43" i="1"/>
  <c r="B43" i="1"/>
  <c r="C42" i="1"/>
  <c r="B42" i="1"/>
  <c r="C41" i="1"/>
  <c r="B41" i="1"/>
  <c r="E40" i="1"/>
  <c r="C40" i="1"/>
  <c r="C35" i="1"/>
  <c r="C34" i="1"/>
  <c r="C33" i="1"/>
  <c r="C32" i="1"/>
  <c r="C31" i="1"/>
  <c r="C30" i="1"/>
  <c r="C29" i="1"/>
  <c r="C27" i="1"/>
  <c r="C28" i="1"/>
  <c r="C26" i="1"/>
  <c r="E35" i="1"/>
  <c r="E34" i="1"/>
  <c r="E33" i="1"/>
  <c r="E32" i="1"/>
  <c r="E31" i="1"/>
  <c r="E30" i="1"/>
  <c r="E29" i="1"/>
  <c r="E26" i="1"/>
  <c r="D37" i="1"/>
  <c r="B28" i="1"/>
  <c r="B35" i="1"/>
  <c r="B34" i="1"/>
  <c r="B33" i="1"/>
  <c r="B32" i="1"/>
  <c r="B31" i="1"/>
  <c r="B30" i="1"/>
  <c r="B29" i="1"/>
  <c r="B27" i="1"/>
  <c r="F13" i="1"/>
  <c r="F14" i="1"/>
  <c r="F15" i="1"/>
  <c r="F16" i="1"/>
  <c r="F17" i="1"/>
  <c r="F18" i="1"/>
  <c r="F19" i="1"/>
  <c r="F20" i="1"/>
  <c r="F21" i="1"/>
  <c r="D33" i="1" l="1"/>
  <c r="H33" i="1"/>
  <c r="F33" i="1" s="1"/>
  <c r="D42" i="1"/>
  <c r="H42" i="1"/>
  <c r="F42" i="1" s="1"/>
  <c r="D45" i="1"/>
  <c r="H45" i="1"/>
  <c r="F45" i="1" s="1"/>
  <c r="D49" i="1"/>
  <c r="H49" i="1"/>
  <c r="F49" i="1" s="1"/>
  <c r="D60" i="1"/>
  <c r="H60" i="1"/>
  <c r="F60" i="1" s="1"/>
  <c r="D66" i="1"/>
  <c r="H66" i="1"/>
  <c r="F66" i="1" s="1"/>
  <c r="D75" i="1"/>
  <c r="H75" i="1"/>
  <c r="F75" i="1" s="1"/>
  <c r="D78" i="1"/>
  <c r="H78" i="1"/>
  <c r="F78" i="1" s="1"/>
  <c r="D82" i="1"/>
  <c r="H82" i="1"/>
  <c r="D88" i="1"/>
  <c r="H88" i="1"/>
  <c r="F88" i="1" s="1"/>
  <c r="D93" i="1"/>
  <c r="H93" i="1"/>
  <c r="F93" i="1" s="1"/>
  <c r="D109" i="1"/>
  <c r="H109" i="1"/>
  <c r="F109" i="1" s="1"/>
  <c r="D112" i="1"/>
  <c r="H112" i="1"/>
  <c r="F112" i="1" s="1"/>
  <c r="D116" i="1"/>
  <c r="H116" i="1"/>
  <c r="F116" i="1" s="1"/>
  <c r="D122" i="1"/>
  <c r="H122" i="1"/>
  <c r="F122" i="1" s="1"/>
  <c r="D128" i="1"/>
  <c r="H128" i="1"/>
  <c r="F128" i="1" s="1"/>
  <c r="D137" i="1"/>
  <c r="H137" i="1"/>
  <c r="F137" i="1" s="1"/>
  <c r="D139" i="1"/>
  <c r="H139" i="1"/>
  <c r="F139" i="1" s="1"/>
  <c r="D143" i="1"/>
  <c r="H143" i="1"/>
  <c r="F143" i="1" s="1"/>
  <c r="D161" i="1"/>
  <c r="H161" i="1"/>
  <c r="F161" i="1" s="1"/>
  <c r="D173" i="1"/>
  <c r="H173" i="1"/>
  <c r="F173" i="1" s="1"/>
  <c r="H185" i="1"/>
  <c r="F185" i="1" s="1"/>
  <c r="D185" i="1"/>
  <c r="D188" i="1"/>
  <c r="H188" i="1"/>
  <c r="F188" i="1" s="1"/>
  <c r="H30" i="1"/>
  <c r="F30" i="1" s="1"/>
  <c r="D30" i="1"/>
  <c r="D34" i="1"/>
  <c r="H34" i="1"/>
  <c r="F34" i="1" s="1"/>
  <c r="D44" i="1"/>
  <c r="H44" i="1"/>
  <c r="F44" i="1" s="1"/>
  <c r="D48" i="1"/>
  <c r="H48" i="1"/>
  <c r="F48" i="1" s="1"/>
  <c r="D65" i="1"/>
  <c r="H65" i="1"/>
  <c r="F65" i="1" s="1"/>
  <c r="D77" i="1"/>
  <c r="H77" i="1"/>
  <c r="D81" i="1"/>
  <c r="H81" i="1"/>
  <c r="F81" i="1" s="1"/>
  <c r="D92" i="1"/>
  <c r="H92" i="1"/>
  <c r="F92" i="1" s="1"/>
  <c r="D96" i="1"/>
  <c r="H96" i="1"/>
  <c r="F96" i="1" s="1"/>
  <c r="D111" i="1"/>
  <c r="H111" i="1"/>
  <c r="F111" i="1" s="1"/>
  <c r="D115" i="1"/>
  <c r="H115" i="1"/>
  <c r="F115" i="1" s="1"/>
  <c r="D127" i="1"/>
  <c r="H127" i="1"/>
  <c r="F127" i="1" s="1"/>
  <c r="D142" i="1"/>
  <c r="H142" i="1"/>
  <c r="F142" i="1" s="1"/>
  <c r="D157" i="1"/>
  <c r="H157" i="1"/>
  <c r="F157" i="1" s="1"/>
  <c r="D160" i="1"/>
  <c r="H160" i="1"/>
  <c r="F160" i="1" s="1"/>
  <c r="D164" i="1"/>
  <c r="H164" i="1"/>
  <c r="F164" i="1" s="1"/>
  <c r="D170" i="1"/>
  <c r="H170" i="1"/>
  <c r="F170" i="1" s="1"/>
  <c r="D176" i="1"/>
  <c r="H176" i="1"/>
  <c r="F176" i="1" s="1"/>
  <c r="H187" i="1"/>
  <c r="F187" i="1" s="1"/>
  <c r="D187" i="1"/>
  <c r="H191" i="1"/>
  <c r="D191" i="1"/>
  <c r="D28" i="1"/>
  <c r="H28" i="1"/>
  <c r="F28" i="1" s="1"/>
  <c r="D31" i="1"/>
  <c r="H31" i="1"/>
  <c r="F31" i="1" s="1"/>
  <c r="D35" i="1"/>
  <c r="H35" i="1"/>
  <c r="F35" i="1" s="1"/>
  <c r="D41" i="1"/>
  <c r="H41" i="1"/>
  <c r="F41" i="1" s="1"/>
  <c r="D47" i="1"/>
  <c r="H47" i="1"/>
  <c r="F47" i="1" s="1"/>
  <c r="D61" i="1"/>
  <c r="H61" i="1"/>
  <c r="F61" i="1" s="1"/>
  <c r="D64" i="1"/>
  <c r="H64" i="1"/>
  <c r="F64" i="1" s="1"/>
  <c r="D68" i="1"/>
  <c r="H68" i="1"/>
  <c r="F68" i="1" s="1"/>
  <c r="D74" i="1"/>
  <c r="H74" i="1"/>
  <c r="F74" i="1" s="1"/>
  <c r="D80" i="1"/>
  <c r="H80" i="1"/>
  <c r="F80" i="1" s="1"/>
  <c r="D89" i="1"/>
  <c r="H89" i="1"/>
  <c r="F89" i="1" s="1"/>
  <c r="H91" i="1"/>
  <c r="F91" i="1" s="1"/>
  <c r="D91" i="1"/>
  <c r="H95" i="1"/>
  <c r="F95" i="1" s="1"/>
  <c r="D95" i="1"/>
  <c r="D108" i="1"/>
  <c r="H108" i="1"/>
  <c r="F108" i="1" s="1"/>
  <c r="D114" i="1"/>
  <c r="H114" i="1"/>
  <c r="F114" i="1" s="1"/>
  <c r="D123" i="1"/>
  <c r="H123" i="1"/>
  <c r="F123" i="1" s="1"/>
  <c r="D126" i="1"/>
  <c r="H126" i="1"/>
  <c r="F126" i="1" s="1"/>
  <c r="D130" i="1"/>
  <c r="H130" i="1"/>
  <c r="F130" i="1" s="1"/>
  <c r="D136" i="1"/>
  <c r="H136" i="1"/>
  <c r="F136" i="1" s="1"/>
  <c r="D141" i="1"/>
  <c r="H141" i="1"/>
  <c r="F141" i="1" s="1"/>
  <c r="H159" i="1"/>
  <c r="F159" i="1" s="1"/>
  <c r="D159" i="1"/>
  <c r="H163" i="1"/>
  <c r="F163" i="1" s="1"/>
  <c r="D163" i="1"/>
  <c r="D175" i="1"/>
  <c r="H175" i="1"/>
  <c r="F175" i="1" s="1"/>
  <c r="D178" i="1"/>
  <c r="H178" i="1"/>
  <c r="F178" i="1" s="1"/>
  <c r="D184" i="1"/>
  <c r="H184" i="1"/>
  <c r="F184" i="1" s="1"/>
  <c r="D190" i="1"/>
  <c r="H190" i="1"/>
  <c r="F190" i="1" s="1"/>
  <c r="D27" i="1"/>
  <c r="H27" i="1"/>
  <c r="F27" i="1" s="1"/>
  <c r="D32" i="1"/>
  <c r="H32" i="1"/>
  <c r="F32" i="1" s="1"/>
  <c r="D46" i="1"/>
  <c r="H46" i="1"/>
  <c r="F46" i="1" s="1"/>
  <c r="H63" i="1"/>
  <c r="F63" i="1" s="1"/>
  <c r="D63" i="1"/>
  <c r="H67" i="1"/>
  <c r="F67" i="1" s="1"/>
  <c r="D67" i="1"/>
  <c r="D79" i="1"/>
  <c r="H79" i="1"/>
  <c r="F79" i="1" s="1"/>
  <c r="D94" i="1"/>
  <c r="H94" i="1"/>
  <c r="F94" i="1" s="1"/>
  <c r="D113" i="1"/>
  <c r="H113" i="1"/>
  <c r="F113" i="1" s="1"/>
  <c r="H125" i="1"/>
  <c r="F125" i="1" s="1"/>
  <c r="D125" i="1"/>
  <c r="H129" i="1"/>
  <c r="D129" i="1"/>
  <c r="D140" i="1"/>
  <c r="H140" i="1"/>
  <c r="F140" i="1" s="1"/>
  <c r="D144" i="1"/>
  <c r="H144" i="1"/>
  <c r="F144" i="1" s="1"/>
  <c r="D156" i="1"/>
  <c r="H156" i="1"/>
  <c r="F156" i="1" s="1"/>
  <c r="D162" i="1"/>
  <c r="H162" i="1"/>
  <c r="F162" i="1" s="1"/>
  <c r="D171" i="1"/>
  <c r="H171" i="1"/>
  <c r="F171" i="1" s="1"/>
  <c r="D174" i="1"/>
  <c r="H174" i="1"/>
  <c r="F174" i="1" s="1"/>
  <c r="D177" i="1"/>
  <c r="H177" i="1"/>
  <c r="F177" i="1" s="1"/>
  <c r="D189" i="1"/>
  <c r="H189" i="1"/>
  <c r="F189" i="1" s="1"/>
  <c r="H73" i="1"/>
  <c r="D73" i="1"/>
  <c r="D155" i="1"/>
  <c r="H155" i="1"/>
  <c r="D59" i="1"/>
  <c r="H59" i="1"/>
  <c r="D87" i="1"/>
  <c r="H87" i="1"/>
  <c r="D121" i="1"/>
  <c r="H121" i="1"/>
  <c r="H135" i="1"/>
  <c r="D135" i="1"/>
  <c r="D26" i="1"/>
  <c r="H26" i="1"/>
  <c r="F26" i="1" s="1"/>
  <c r="H40" i="1"/>
  <c r="F40" i="1" s="1"/>
  <c r="D40" i="1"/>
  <c r="H107" i="1"/>
  <c r="D107" i="1"/>
  <c r="H169" i="1"/>
  <c r="D169" i="1"/>
  <c r="H29" i="1"/>
  <c r="F29" i="1" s="1"/>
  <c r="D29" i="1"/>
  <c r="H62" i="1"/>
  <c r="F62" i="1" s="1"/>
  <c r="D62" i="1"/>
  <c r="H124" i="1"/>
  <c r="F124" i="1" s="1"/>
  <c r="D124" i="1"/>
  <c r="D172" i="1"/>
  <c r="H172" i="1"/>
  <c r="F172" i="1" s="1"/>
  <c r="D43" i="1"/>
  <c r="H43" i="1"/>
  <c r="F43" i="1" s="1"/>
  <c r="D76" i="1"/>
  <c r="H76" i="1"/>
  <c r="F76" i="1" s="1"/>
  <c r="D110" i="1"/>
  <c r="H110" i="1"/>
  <c r="F110" i="1" s="1"/>
  <c r="D138" i="1"/>
  <c r="H138" i="1"/>
  <c r="F138" i="1" s="1"/>
  <c r="H186" i="1"/>
  <c r="F186" i="1" s="1"/>
  <c r="D186" i="1"/>
  <c r="H90" i="1"/>
  <c r="F90" i="1" s="1"/>
  <c r="D90" i="1"/>
  <c r="H158" i="1"/>
  <c r="F158" i="1" s="1"/>
  <c r="D158" i="1"/>
  <c r="F191" i="1"/>
  <c r="F129" i="1"/>
  <c r="F82" i="1"/>
  <c r="F77" i="1"/>
  <c r="F192" i="1"/>
  <c r="D56" i="1"/>
  <c r="F12" i="1"/>
  <c r="F10" i="1" l="1"/>
  <c r="D70" i="1"/>
  <c r="F59" i="1"/>
  <c r="F57" i="1" s="1"/>
  <c r="F38" i="1"/>
  <c r="F24" i="1"/>
  <c r="F73" i="1" l="1"/>
  <c r="F71" i="1" s="1"/>
  <c r="D84" i="1"/>
  <c r="D104" i="1" l="1"/>
  <c r="F87" i="1"/>
  <c r="F85" i="1" s="1"/>
  <c r="F107" i="1" l="1"/>
  <c r="F105" i="1" s="1"/>
  <c r="D118" i="1"/>
  <c r="D132" i="1" l="1"/>
  <c r="F121" i="1"/>
  <c r="F119" i="1" s="1"/>
  <c r="F135" i="1" l="1"/>
  <c r="F133" i="1" s="1"/>
  <c r="D152" i="1"/>
  <c r="F155" i="1" l="1"/>
  <c r="F153" i="1" s="1"/>
  <c r="D166" i="1"/>
  <c r="F169" i="1" l="1"/>
  <c r="F167" i="1" s="1"/>
  <c r="F183" i="1" l="1"/>
  <c r="F181" i="1" s="1"/>
  <c r="F7" i="1" s="1"/>
  <c r="F8" i="1" s="1"/>
  <c r="M5" i="1" s="1"/>
  <c r="M6" i="1" s="1"/>
  <c r="D180" i="1"/>
</calcChain>
</file>

<file path=xl/sharedStrings.xml><?xml version="1.0" encoding="utf-8"?>
<sst xmlns="http://schemas.openxmlformats.org/spreadsheetml/2006/main" count="173" uniqueCount="56">
  <si>
    <t>Hours</t>
  </si>
  <si>
    <t>Ratio</t>
  </si>
  <si>
    <t>Code</t>
  </si>
  <si>
    <t>Description</t>
  </si>
  <si>
    <t>Budget</t>
  </si>
  <si>
    <t>Recurring?</t>
  </si>
  <si>
    <t xml:space="preserve"> 16:1</t>
  </si>
  <si>
    <t>Ratios</t>
  </si>
  <si>
    <t xml:space="preserve"> 1:1</t>
  </si>
  <si>
    <t xml:space="preserve"> 4:1</t>
  </si>
  <si>
    <t xml:space="preserve"> 6:1</t>
  </si>
  <si>
    <t xml:space="preserve"> 8:1</t>
  </si>
  <si>
    <t>Codes</t>
  </si>
  <si>
    <t>RESP</t>
  </si>
  <si>
    <t>PAC</t>
  </si>
  <si>
    <t>RHS&gt;35</t>
  </si>
  <si>
    <t>RHS&lt;35</t>
  </si>
  <si>
    <t>Rate</t>
  </si>
  <si>
    <t>Working Days</t>
  </si>
  <si>
    <t>in month</t>
  </si>
  <si>
    <t>Number of</t>
  </si>
  <si>
    <t>Working hours</t>
  </si>
  <si>
    <t>Monthly budget:</t>
  </si>
  <si>
    <t>Days</t>
  </si>
  <si>
    <t>None</t>
  </si>
  <si>
    <t>N/A</t>
  </si>
  <si>
    <t xml:space="preserve"> 10:1</t>
  </si>
  <si>
    <t>Green Represents primary/default Service</t>
  </si>
  <si>
    <t>Blue represents after-hour/weekend services</t>
  </si>
  <si>
    <t>(Page 2)</t>
  </si>
  <si>
    <t>(Page 3)</t>
  </si>
  <si>
    <t>(Page 4)</t>
  </si>
  <si>
    <t>ANNUAL BUDGET WORKSHEET FOR:</t>
  </si>
  <si>
    <t>Annual Potential Budget:</t>
  </si>
  <si>
    <t>Calculated Budget Total:</t>
  </si>
  <si>
    <t>Potential Budget Remaining:</t>
  </si>
  <si>
    <t>Hrs Chart</t>
  </si>
  <si>
    <t>Annual</t>
  </si>
  <si>
    <t>Monthly</t>
  </si>
  <si>
    <t>Resp</t>
  </si>
  <si>
    <t>Extend</t>
  </si>
  <si>
    <t>Insert Name Here</t>
  </si>
  <si>
    <t>Yes</t>
  </si>
  <si>
    <t>Recurring</t>
  </si>
  <si>
    <t>No</t>
  </si>
  <si>
    <t>TRANS</t>
  </si>
  <si>
    <t>TRN2</t>
  </si>
  <si>
    <t>Other Providers</t>
  </si>
  <si>
    <t>Insert Schedule/Location Here</t>
  </si>
  <si>
    <t>DHI</t>
  </si>
  <si>
    <t>DG4</t>
  </si>
  <si>
    <t>DG6</t>
  </si>
  <si>
    <t>DG8</t>
  </si>
  <si>
    <t>DG10</t>
  </si>
  <si>
    <t># Hrs/Day</t>
  </si>
  <si>
    <t>BMAN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</si>
</sst>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mm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0" xfId="0" applyFont="1"/>
    <xf numFmtId="44" fontId="0" fillId="0" borderId="0" xfId="1" applyFont="1"/>
    <xf numFmtId="164" fontId="0" fillId="0" borderId="0" xfId="0" applyNumberFormat="1" applyAlignment="1">
      <alignment horizontal="left"/>
    </xf>
    <xf numFmtId="0" fontId="0" fillId="2" borderId="0" xfId="0" applyFill="1" applyAlignment="1">
      <alignment horizontal="center"/>
    </xf>
    <xf numFmtId="20" fontId="0" fillId="2" borderId="0" xfId="0" applyNumberFormat="1" applyFill="1" applyAlignment="1">
      <alignment horizontal="center"/>
    </xf>
    <xf numFmtId="0" fontId="0" fillId="2" borderId="0" xfId="0" applyFill="1"/>
    <xf numFmtId="44" fontId="0" fillId="2" borderId="0" xfId="1" applyFont="1" applyFill="1"/>
    <xf numFmtId="0" fontId="0" fillId="3" borderId="0" xfId="0" applyFill="1"/>
    <xf numFmtId="44" fontId="0" fillId="0" borderId="0" xfId="0" applyNumberFormat="1"/>
    <xf numFmtId="44" fontId="2" fillId="0" borderId="0" xfId="1" applyFont="1" applyAlignment="1">
      <alignment horizontal="right"/>
    </xf>
    <xf numFmtId="44" fontId="2" fillId="0" borderId="1" xfId="1" applyFont="1" applyBorder="1" applyAlignment="1"/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4" borderId="0" xfId="0" applyFill="1"/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2" xfId="1" applyFont="1" applyBorder="1"/>
    <xf numFmtId="0" fontId="2" fillId="0" borderId="0" xfId="0" applyFont="1" applyAlignment="1"/>
    <xf numFmtId="44" fontId="0" fillId="0" borderId="0" xfId="1" applyFont="1" applyFill="1"/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0" fontId="0" fillId="0" borderId="2" xfId="0" applyFill="1" applyBorder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2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3" fillId="0" borderId="0" xfId="0" applyFont="1" applyAlignment="1"/>
    <xf numFmtId="44" fontId="0" fillId="0" borderId="2" xfId="0" applyNumberFormat="1" applyBorder="1"/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/>
    <xf numFmtId="0" fontId="0" fillId="0" borderId="0" xfId="0" applyFill="1" applyAlignment="1" applyProtection="1">
      <alignment horizontal="center"/>
      <protection locked="0"/>
    </xf>
    <xf numFmtId="2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20" fontId="0" fillId="2" borderId="0" xfId="0" applyNumberFormat="1" applyFill="1" applyAlignment="1" applyProtection="1">
      <alignment horizontal="center"/>
      <protection locked="0"/>
    </xf>
    <xf numFmtId="8" fontId="0" fillId="0" borderId="0" xfId="1" applyNumberFormat="1" applyFont="1"/>
    <xf numFmtId="0" fontId="2" fillId="0" borderId="0" xfId="0" applyFont="1" applyAlignment="1">
      <alignment horizontal="center"/>
    </xf>
    <xf numFmtId="44" fontId="0" fillId="0" borderId="15" xfId="1" applyFont="1" applyBorder="1"/>
    <xf numFmtId="44" fontId="0" fillId="0" borderId="16" xfId="1" applyFont="1" applyBorder="1"/>
    <xf numFmtId="44" fontId="0" fillId="0" borderId="17" xfId="1" applyFont="1" applyBorder="1"/>
    <xf numFmtId="0" fontId="7" fillId="0" borderId="0" xfId="0" applyFont="1" applyAlignment="1">
      <alignment horizontal="right"/>
    </xf>
    <xf numFmtId="44" fontId="7" fillId="0" borderId="0" xfId="1" applyFont="1" applyProtection="1">
      <protection locked="0"/>
    </xf>
    <xf numFmtId="0" fontId="4" fillId="0" borderId="0" xfId="0" applyFont="1" applyAlignment="1">
      <alignment horizontal="right"/>
    </xf>
    <xf numFmtId="44" fontId="4" fillId="0" borderId="2" xfId="1" applyFont="1" applyBorder="1"/>
    <xf numFmtId="0" fontId="8" fillId="0" borderId="0" xfId="0" applyFont="1" applyAlignment="1">
      <alignment horizontal="right"/>
    </xf>
    <xf numFmtId="44" fontId="8" fillId="0" borderId="0" xfId="1" applyFont="1"/>
    <xf numFmtId="0" fontId="0" fillId="0" borderId="8" xfId="0" applyBorder="1"/>
    <xf numFmtId="0" fontId="0" fillId="0" borderId="18" xfId="0" applyBorder="1"/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19</xdr:row>
      <xdr:rowOff>104775</xdr:rowOff>
    </xdr:from>
    <xdr:to>
      <xdr:col>11</xdr:col>
      <xdr:colOff>533401</xdr:colOff>
      <xdr:row>19</xdr:row>
      <xdr:rowOff>114300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6696075" y="3562350"/>
          <a:ext cx="361951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133350</xdr:colOff>
      <xdr:row>11</xdr:row>
      <xdr:rowOff>85725</xdr:rowOff>
    </xdr:from>
    <xdr:to>
      <xdr:col>11</xdr:col>
      <xdr:colOff>542925</xdr:colOff>
      <xdr:row>11</xdr:row>
      <xdr:rowOff>85725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6505575" y="1314450"/>
          <a:ext cx="4095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2"/>
  <sheetViews>
    <sheetView tabSelected="1" workbookViewId="0">
      <selection activeCell="A9" sqref="A9:B10"/>
    </sheetView>
  </sheetViews>
  <sheetFormatPr defaultRowHeight="14.4" x14ac:dyDescent="0.3"/>
  <cols>
    <col min="1" max="1" width="4" customWidth="1"/>
    <col min="2" max="2" width="6.6640625" customWidth="1"/>
    <col min="3" max="3" width="7.33203125" customWidth="1"/>
    <col min="4" max="4" width="7.6640625" customWidth="1"/>
    <col min="5" max="5" width="46.44140625" customWidth="1"/>
    <col min="6" max="6" width="14.6640625" customWidth="1"/>
    <col min="7" max="7" width="11.33203125" customWidth="1"/>
    <col min="8" max="12" width="9.109375" hidden="1" customWidth="1"/>
    <col min="13" max="13" width="12.44140625" hidden="1" customWidth="1"/>
    <col min="14" max="17" width="9.109375" hidden="1" customWidth="1"/>
    <col min="18" max="18" width="9.109375" customWidth="1"/>
  </cols>
  <sheetData>
    <row r="1" spans="1:18" ht="16.5" customHeight="1" thickBot="1" x14ac:dyDescent="0.35">
      <c r="A1" s="71" t="s">
        <v>32</v>
      </c>
      <c r="B1" s="71"/>
      <c r="C1" s="71"/>
      <c r="D1" s="71"/>
      <c r="E1" s="71"/>
      <c r="F1" s="71"/>
      <c r="N1" s="1" t="s">
        <v>39</v>
      </c>
      <c r="O1" s="1" t="s">
        <v>8</v>
      </c>
      <c r="P1" s="2" t="s">
        <v>9</v>
      </c>
    </row>
    <row r="2" spans="1:18" ht="16.5" customHeight="1" thickBot="1" x14ac:dyDescent="0.4">
      <c r="A2" s="72" t="s">
        <v>41</v>
      </c>
      <c r="B2" s="72"/>
      <c r="C2" s="72"/>
      <c r="D2" s="72"/>
      <c r="E2" s="72"/>
      <c r="F2" s="72"/>
      <c r="G2" s="33"/>
      <c r="M2" t="s">
        <v>36</v>
      </c>
      <c r="N2" s="23">
        <f>'Data Sheet'!B13</f>
        <v>36.270000000000003</v>
      </c>
      <c r="O2" s="23">
        <f>'Data Sheet'!B4</f>
        <v>36.880000000000003</v>
      </c>
      <c r="P2" s="23">
        <f>'Data Sheet'!B6</f>
        <v>6.54</v>
      </c>
    </row>
    <row r="3" spans="1:18" ht="16.5" customHeight="1" thickBot="1" x14ac:dyDescent="0.4">
      <c r="A3" s="72" t="s">
        <v>48</v>
      </c>
      <c r="B3" s="72"/>
      <c r="C3" s="72"/>
      <c r="D3" s="72"/>
      <c r="E3" s="72"/>
      <c r="F3" s="72"/>
      <c r="G3" s="33"/>
      <c r="N3" s="56"/>
      <c r="O3" s="57"/>
      <c r="P3" s="58"/>
    </row>
    <row r="4" spans="1:18" ht="8.25" customHeight="1" thickBot="1" x14ac:dyDescent="0.4">
      <c r="A4" s="77"/>
      <c r="B4" s="77"/>
      <c r="C4" s="77"/>
      <c r="D4" s="77"/>
      <c r="E4" s="77"/>
      <c r="F4" s="77"/>
      <c r="G4" s="33"/>
      <c r="N4" s="56"/>
      <c r="O4" s="57"/>
      <c r="P4" s="58"/>
    </row>
    <row r="5" spans="1:18" ht="15" customHeight="1" thickBot="1" x14ac:dyDescent="0.4">
      <c r="E5" s="59" t="s">
        <v>33</v>
      </c>
      <c r="F5" s="60"/>
      <c r="G5" s="41"/>
      <c r="M5" s="34">
        <f>F8</f>
        <v>0</v>
      </c>
      <c r="N5" s="35" t="e">
        <f>$M$7/#REF!</f>
        <v>#REF!</v>
      </c>
      <c r="O5" s="36" t="e">
        <f>$M$7/#REF!</f>
        <v>#REF!</v>
      </c>
      <c r="P5" s="37" t="e">
        <f>$M$7/#REF!</f>
        <v>#REF!</v>
      </c>
      <c r="Q5" s="4" t="s">
        <v>37</v>
      </c>
    </row>
    <row r="6" spans="1:18" ht="15" customHeight="1" thickBot="1" x14ac:dyDescent="0.35">
      <c r="E6" s="59" t="s">
        <v>47</v>
      </c>
      <c r="F6" s="60"/>
      <c r="M6" s="34">
        <f>M5/12</f>
        <v>0</v>
      </c>
      <c r="N6" s="38" t="e">
        <f>N5/12</f>
        <v>#REF!</v>
      </c>
      <c r="O6" s="39" t="e">
        <f t="shared" ref="O6:P6" si="0">O5/12</f>
        <v>#REF!</v>
      </c>
      <c r="P6" s="40" t="e">
        <f t="shared" si="0"/>
        <v>#REF!</v>
      </c>
      <c r="Q6" s="4" t="s">
        <v>38</v>
      </c>
    </row>
    <row r="7" spans="1:18" ht="15" customHeight="1" thickBot="1" x14ac:dyDescent="0.35">
      <c r="E7" s="61" t="s">
        <v>34</v>
      </c>
      <c r="F7" s="62">
        <f>F10+F24+F38+F57+F71+F85+F105+F119+F133+F153+F167+F181</f>
        <v>0</v>
      </c>
      <c r="M7" s="13"/>
    </row>
    <row r="8" spans="1:18" ht="15" customHeight="1" thickBot="1" x14ac:dyDescent="0.35">
      <c r="E8" s="63" t="s">
        <v>35</v>
      </c>
      <c r="F8" s="64">
        <f>F5-F6-F7</f>
        <v>0</v>
      </c>
    </row>
    <row r="9" spans="1:18" x14ac:dyDescent="0.3">
      <c r="A9" s="67">
        <v>45261</v>
      </c>
      <c r="B9" s="68"/>
      <c r="C9" s="20">
        <f>VLOOKUP(A9,'Data Sheet'!$F$3:$G$152,2)</f>
        <v>19</v>
      </c>
      <c r="D9" s="19">
        <f>C9*R12</f>
        <v>0</v>
      </c>
    </row>
    <row r="10" spans="1:18" s="5" customFormat="1" ht="15" thickBot="1" x14ac:dyDescent="0.35">
      <c r="A10" s="69"/>
      <c r="B10" s="70"/>
      <c r="C10" s="21" t="s">
        <v>23</v>
      </c>
      <c r="D10" s="17" t="s">
        <v>0</v>
      </c>
      <c r="E10" s="14" t="s">
        <v>22</v>
      </c>
      <c r="F10" s="15">
        <f>SUM(F12:F21)</f>
        <v>0</v>
      </c>
      <c r="G10" s="15"/>
    </row>
    <row r="11" spans="1:18" ht="15" thickBot="1" x14ac:dyDescent="0.35">
      <c r="A11" s="18"/>
      <c r="B11" s="16" t="s">
        <v>0</v>
      </c>
      <c r="C11" s="3" t="s">
        <v>2</v>
      </c>
      <c r="D11" s="3" t="s">
        <v>1</v>
      </c>
      <c r="E11" s="3" t="s">
        <v>3</v>
      </c>
      <c r="F11" s="3" t="s">
        <v>4</v>
      </c>
      <c r="G11" s="3" t="s">
        <v>5</v>
      </c>
      <c r="H11" s="29" t="s">
        <v>17</v>
      </c>
      <c r="R11" s="65" t="s">
        <v>54</v>
      </c>
    </row>
    <row r="12" spans="1:18" x14ac:dyDescent="0.3">
      <c r="A12" s="1">
        <v>1</v>
      </c>
      <c r="B12" s="43"/>
      <c r="C12" s="53" t="s">
        <v>24</v>
      </c>
      <c r="D12" s="8" t="str">
        <f>VLOOKUP(C12,'Data Sheet'!$A$3:$C$19,3,FALSE)</f>
        <v>N/A</v>
      </c>
      <c r="E12" s="45"/>
      <c r="F12" s="11">
        <f t="shared" ref="F12:F21" si="1">IF(C12="",0,(B12*H12))</f>
        <v>0</v>
      </c>
      <c r="G12" s="43"/>
      <c r="H12" s="6">
        <f>VLOOKUP(C12,'Data Sheet'!$A$3:$B$19,2,FALSE)</f>
        <v>0</v>
      </c>
      <c r="M12" s="10" t="s">
        <v>27</v>
      </c>
      <c r="N12" s="10"/>
      <c r="O12" s="10"/>
      <c r="P12" s="10"/>
      <c r="Q12" s="10"/>
      <c r="R12" s="66"/>
    </row>
    <row r="13" spans="1:18" x14ac:dyDescent="0.3">
      <c r="A13" s="1">
        <v>2</v>
      </c>
      <c r="B13" s="44"/>
      <c r="C13" s="44" t="s">
        <v>24</v>
      </c>
      <c r="D13" s="8" t="str">
        <f>VLOOKUP(C13,'Data Sheet'!$A$3:$C$19,3,FALSE)</f>
        <v>N/A</v>
      </c>
      <c r="E13" s="46"/>
      <c r="F13" s="25">
        <f t="shared" si="1"/>
        <v>0</v>
      </c>
      <c r="G13" s="44"/>
      <c r="H13" s="6">
        <f>VLOOKUP(C13,'Data Sheet'!$A$3:$B$19,2,FALSE)</f>
        <v>0</v>
      </c>
    </row>
    <row r="14" spans="1:18" x14ac:dyDescent="0.3">
      <c r="A14" s="1">
        <v>3</v>
      </c>
      <c r="B14" s="44"/>
      <c r="C14" s="44" t="s">
        <v>24</v>
      </c>
      <c r="D14" s="8" t="str">
        <f>VLOOKUP(C14,'Data Sheet'!$A$3:$C$19,3,FALSE)</f>
        <v>N/A</v>
      </c>
      <c r="E14" s="46"/>
      <c r="F14" s="25">
        <f t="shared" si="1"/>
        <v>0</v>
      </c>
      <c r="G14" s="44"/>
      <c r="H14" s="6">
        <f>VLOOKUP(C14,'Data Sheet'!$A$3:$B$19,2,FALSE)</f>
        <v>0</v>
      </c>
    </row>
    <row r="15" spans="1:18" x14ac:dyDescent="0.3">
      <c r="A15" s="1">
        <v>4</v>
      </c>
      <c r="B15" s="44"/>
      <c r="C15" s="44" t="s">
        <v>24</v>
      </c>
      <c r="D15" s="8" t="str">
        <f>VLOOKUP(C15,'Data Sheet'!$A$3:$C$19,3,FALSE)</f>
        <v>N/A</v>
      </c>
      <c r="E15" s="46"/>
      <c r="F15" s="25">
        <f t="shared" si="1"/>
        <v>0</v>
      </c>
      <c r="G15" s="44"/>
      <c r="H15" s="6">
        <f>VLOOKUP(C15,'Data Sheet'!$A$3:$B$19,2,FALSE)</f>
        <v>0</v>
      </c>
    </row>
    <row r="16" spans="1:18" x14ac:dyDescent="0.3">
      <c r="A16" s="1">
        <v>5</v>
      </c>
      <c r="B16" s="44"/>
      <c r="C16" s="44" t="s">
        <v>24</v>
      </c>
      <c r="D16" s="8" t="str">
        <f>VLOOKUP(C16,'Data Sheet'!$A$3:$C$19,3,FALSE)</f>
        <v>N/A</v>
      </c>
      <c r="E16" s="46"/>
      <c r="F16" s="25">
        <f t="shared" si="1"/>
        <v>0</v>
      </c>
      <c r="G16" s="44"/>
      <c r="H16" s="6">
        <f>VLOOKUP(C16,'Data Sheet'!$A$3:$B$19,2,FALSE)</f>
        <v>0</v>
      </c>
    </row>
    <row r="17" spans="1:17" x14ac:dyDescent="0.3">
      <c r="A17" s="1">
        <v>6</v>
      </c>
      <c r="B17" s="44"/>
      <c r="C17" s="44" t="s">
        <v>24</v>
      </c>
      <c r="D17" s="8" t="str">
        <f>VLOOKUP(C17,'Data Sheet'!$A$3:$C$19,3,FALSE)</f>
        <v>N/A</v>
      </c>
      <c r="E17" s="46"/>
      <c r="F17" s="25">
        <f t="shared" si="1"/>
        <v>0</v>
      </c>
      <c r="G17" s="44"/>
      <c r="H17" s="6">
        <f>VLOOKUP(C17,'Data Sheet'!$A$3:$B$19,2,FALSE)</f>
        <v>0</v>
      </c>
    </row>
    <row r="18" spans="1:17" x14ac:dyDescent="0.3">
      <c r="A18" s="1">
        <v>7</v>
      </c>
      <c r="B18" s="44"/>
      <c r="C18" s="44" t="s">
        <v>24</v>
      </c>
      <c r="D18" s="8" t="str">
        <f>VLOOKUP(C18,'Data Sheet'!$A$3:$C$19,3,FALSE)</f>
        <v>N/A</v>
      </c>
      <c r="E18" s="46"/>
      <c r="F18" s="25">
        <f t="shared" si="1"/>
        <v>0</v>
      </c>
      <c r="G18" s="44"/>
      <c r="H18" s="6">
        <f>VLOOKUP(C18,'Data Sheet'!$A$3:$B$19,2,FALSE)</f>
        <v>0</v>
      </c>
    </row>
    <row r="19" spans="1:17" x14ac:dyDescent="0.3">
      <c r="A19" s="1">
        <v>8</v>
      </c>
      <c r="B19" s="44"/>
      <c r="C19" s="44" t="s">
        <v>24</v>
      </c>
      <c r="D19" s="8" t="str">
        <f>VLOOKUP(C19,'Data Sheet'!$A$3:$C$19,3,FALSE)</f>
        <v>N/A</v>
      </c>
      <c r="E19" s="46"/>
      <c r="F19" s="25">
        <f t="shared" si="1"/>
        <v>0</v>
      </c>
      <c r="G19" s="44"/>
      <c r="H19" s="6">
        <f>VLOOKUP(C19,'Data Sheet'!$A$3:$B$19,2,FALSE)</f>
        <v>0</v>
      </c>
    </row>
    <row r="20" spans="1:17" x14ac:dyDescent="0.3">
      <c r="A20" s="22">
        <v>9</v>
      </c>
      <c r="B20" s="47"/>
      <c r="C20" s="47" t="s">
        <v>24</v>
      </c>
      <c r="D20" s="8" t="str">
        <f>VLOOKUP(C20,'Data Sheet'!$A$3:$C$19,3,FALSE)</f>
        <v>N/A</v>
      </c>
      <c r="E20" s="48"/>
      <c r="F20" s="25">
        <f t="shared" si="1"/>
        <v>0</v>
      </c>
      <c r="G20" s="47"/>
      <c r="H20" s="6">
        <f>VLOOKUP(C20,'Data Sheet'!$A$3:$B$19,2,FALSE)</f>
        <v>0</v>
      </c>
      <c r="M20" s="12" t="s">
        <v>28</v>
      </c>
      <c r="N20" s="12"/>
      <c r="O20" s="12"/>
      <c r="P20" s="12"/>
      <c r="Q20" s="12"/>
    </row>
    <row r="21" spans="1:17" x14ac:dyDescent="0.3">
      <c r="A21" s="22">
        <v>10</v>
      </c>
      <c r="B21" s="47"/>
      <c r="C21" s="47" t="s">
        <v>24</v>
      </c>
      <c r="D21" s="8" t="str">
        <f>VLOOKUP(C21,'Data Sheet'!$A$3:$C$19,3,FALSE)</f>
        <v>N/A</v>
      </c>
      <c r="E21" s="48"/>
      <c r="F21" s="25">
        <f t="shared" si="1"/>
        <v>0</v>
      </c>
      <c r="G21" s="47"/>
      <c r="H21" s="6">
        <f>VLOOKUP(C21,'Data Sheet'!$A$3:$B$19,2,FALSE)</f>
        <v>0</v>
      </c>
      <c r="M21" s="12"/>
      <c r="N21" s="12"/>
      <c r="O21" s="12"/>
      <c r="P21" s="12"/>
      <c r="Q21" s="12"/>
    </row>
    <row r="22" spans="1:17" ht="15" thickBot="1" x14ac:dyDescent="0.35"/>
    <row r="23" spans="1:17" x14ac:dyDescent="0.3">
      <c r="A23" s="73">
        <f>VLOOKUP(A9,'Data Sheet'!$E$3:$F$152,2,FALSE)</f>
        <v>45292</v>
      </c>
      <c r="B23" s="74"/>
      <c r="C23" s="20">
        <f>VLOOKUP(A23,'Data Sheet'!$F$3:$G$152,2)</f>
        <v>22</v>
      </c>
      <c r="D23" s="19">
        <f>C23*R12</f>
        <v>0</v>
      </c>
    </row>
    <row r="24" spans="1:17" ht="15" thickBot="1" x14ac:dyDescent="0.35">
      <c r="A24" s="75"/>
      <c r="B24" s="76"/>
      <c r="C24" s="21" t="s">
        <v>23</v>
      </c>
      <c r="D24" s="17" t="s">
        <v>0</v>
      </c>
      <c r="E24" s="14" t="s">
        <v>22</v>
      </c>
      <c r="F24" s="15">
        <f>SUM(F26:F35)</f>
        <v>0</v>
      </c>
    </row>
    <row r="25" spans="1:17" ht="15" thickBot="1" x14ac:dyDescent="0.35">
      <c r="A25" s="18"/>
      <c r="B25" s="16" t="s">
        <v>0</v>
      </c>
      <c r="C25" s="3" t="s">
        <v>2</v>
      </c>
      <c r="D25" s="3" t="s">
        <v>1</v>
      </c>
      <c r="E25" s="3" t="s">
        <v>3</v>
      </c>
      <c r="F25" s="3" t="s">
        <v>4</v>
      </c>
    </row>
    <row r="26" spans="1:17" x14ac:dyDescent="0.3">
      <c r="A26" s="1">
        <v>1</v>
      </c>
      <c r="B26" s="26">
        <f>IF($G$12="yes",$B$12,0)</f>
        <v>0</v>
      </c>
      <c r="C26" s="9" t="str">
        <f>IF($G$12="Yes",$C$12,"None")</f>
        <v>None</v>
      </c>
      <c r="D26" s="8" t="str">
        <f>VLOOKUP(C26,'Data Sheet'!$A$3:$C$19,3,FALSE)</f>
        <v>N/A</v>
      </c>
      <c r="E26" s="31" t="str">
        <f>IF($G$12="yes",$E$12,"")</f>
        <v/>
      </c>
      <c r="F26" s="11">
        <f t="shared" ref="F26:F35" si="2">IF(C26="",0,(B26*H26))</f>
        <v>0</v>
      </c>
      <c r="H26" s="6">
        <f>VLOOKUP(C26,'Data Sheet'!$A$3:$B$19,2,FALSE)</f>
        <v>0</v>
      </c>
    </row>
    <row r="27" spans="1:17" x14ac:dyDescent="0.3">
      <c r="A27" s="1">
        <v>2</v>
      </c>
      <c r="B27" s="26">
        <f>IF($G$13="yes",$B$13,0)</f>
        <v>0</v>
      </c>
      <c r="C27" s="30" t="str">
        <f>IF($G$13="Yes",$C$13,"None")</f>
        <v>None</v>
      </c>
      <c r="D27" s="8" t="str">
        <f>VLOOKUP(C27,'Data Sheet'!$A$3:$C$19,3,FALSE)</f>
        <v>N/A</v>
      </c>
      <c r="E27" s="32" t="str">
        <f>IF($G$13="yes",$E$13,"")</f>
        <v/>
      </c>
      <c r="F27" s="25">
        <f t="shared" si="2"/>
        <v>0</v>
      </c>
      <c r="H27" s="6">
        <f>VLOOKUP(C27,'Data Sheet'!$A$3:$B$19,2,FALSE)</f>
        <v>0</v>
      </c>
    </row>
    <row r="28" spans="1:17" x14ac:dyDescent="0.3">
      <c r="A28" s="1">
        <v>3</v>
      </c>
      <c r="B28" s="26">
        <f>IF($G$14="yes",$B$14,0)</f>
        <v>0</v>
      </c>
      <c r="C28" s="30" t="str">
        <f>IF($G$14="Yes",$C$14,"None")</f>
        <v>None</v>
      </c>
      <c r="D28" s="8" t="str">
        <f>VLOOKUP(C28,'Data Sheet'!$A$3:$C$19,3,FALSE)</f>
        <v>N/A</v>
      </c>
      <c r="E28" s="32" t="str">
        <f>IF($G$14="yes",$E$14,"")</f>
        <v/>
      </c>
      <c r="F28" s="25">
        <f t="shared" si="2"/>
        <v>0</v>
      </c>
      <c r="H28" s="6">
        <f>VLOOKUP(C28,'Data Sheet'!$A$3:$B$19,2,FALSE)</f>
        <v>0</v>
      </c>
    </row>
    <row r="29" spans="1:17" x14ac:dyDescent="0.3">
      <c r="A29" s="1">
        <v>4</v>
      </c>
      <c r="B29" s="26">
        <f>IF($G$15="yes",$B$15,0)</f>
        <v>0</v>
      </c>
      <c r="C29" s="30" t="str">
        <f>IF($G$15="Yes",$C$15,"None")</f>
        <v>None</v>
      </c>
      <c r="D29" s="8" t="str">
        <f>VLOOKUP(C29,'Data Sheet'!$A$3:$C$19,3,FALSE)</f>
        <v>N/A</v>
      </c>
      <c r="E29" s="32" t="str">
        <f>IF($G$15="yes",$E$15,"")</f>
        <v/>
      </c>
      <c r="F29" s="25">
        <f t="shared" si="2"/>
        <v>0</v>
      </c>
      <c r="H29" s="6">
        <f>VLOOKUP(C29,'Data Sheet'!$A$3:$B$19,2,FALSE)</f>
        <v>0</v>
      </c>
    </row>
    <row r="30" spans="1:17" x14ac:dyDescent="0.3">
      <c r="A30" s="1">
        <v>5</v>
      </c>
      <c r="B30" s="26">
        <f>IF($G$16="yes",$B$16,0)</f>
        <v>0</v>
      </c>
      <c r="C30" s="30" t="str">
        <f>IF($G$16="Yes",$C$16,"None")</f>
        <v>None</v>
      </c>
      <c r="D30" s="8" t="str">
        <f>VLOOKUP(C30,'Data Sheet'!$A$3:$C$19,3,FALSE)</f>
        <v>N/A</v>
      </c>
      <c r="E30" s="32" t="str">
        <f>IF($G$16="yes",$E$16,"")</f>
        <v/>
      </c>
      <c r="F30" s="25">
        <f t="shared" si="2"/>
        <v>0</v>
      </c>
      <c r="H30" s="6">
        <f>VLOOKUP(C30,'Data Sheet'!$A$3:$B$19,2,FALSE)</f>
        <v>0</v>
      </c>
    </row>
    <row r="31" spans="1:17" x14ac:dyDescent="0.3">
      <c r="A31" s="1">
        <v>6</v>
      </c>
      <c r="B31" s="26">
        <f>IF($G$17="yes",$B$17,0)</f>
        <v>0</v>
      </c>
      <c r="C31" s="30" t="str">
        <f>IF($G$17="Yes",$C$17,"None")</f>
        <v>None</v>
      </c>
      <c r="D31" s="8" t="str">
        <f>VLOOKUP(C31,'Data Sheet'!$A$3:$C$19,3,FALSE)</f>
        <v>N/A</v>
      </c>
      <c r="E31" s="32" t="str">
        <f>IF($G$17="yes",$E$17,"")</f>
        <v/>
      </c>
      <c r="F31" s="25">
        <f t="shared" si="2"/>
        <v>0</v>
      </c>
      <c r="H31" s="6">
        <f>VLOOKUP(C31,'Data Sheet'!$A$3:$B$19,2,FALSE)</f>
        <v>0</v>
      </c>
    </row>
    <row r="32" spans="1:17" x14ac:dyDescent="0.3">
      <c r="A32" s="1">
        <v>7</v>
      </c>
      <c r="B32" s="26">
        <f>IF($G$18="yes",$B$18,0)</f>
        <v>0</v>
      </c>
      <c r="C32" s="30" t="str">
        <f>IF($G$18="Yes",$C$18,"None")</f>
        <v>None</v>
      </c>
      <c r="D32" s="8" t="str">
        <f>VLOOKUP(C32,'Data Sheet'!$A$3:$C$19,3,FALSE)</f>
        <v>N/A</v>
      </c>
      <c r="E32" s="32" t="str">
        <f>IF($G$18="yes",$E$18,"")</f>
        <v/>
      </c>
      <c r="F32" s="25">
        <f t="shared" si="2"/>
        <v>0</v>
      </c>
      <c r="H32" s="6">
        <f>VLOOKUP(C32,'Data Sheet'!$A$3:$B$19,2,FALSE)</f>
        <v>0</v>
      </c>
    </row>
    <row r="33" spans="1:8" x14ac:dyDescent="0.3">
      <c r="A33" s="1">
        <v>8</v>
      </c>
      <c r="B33" s="50">
        <f>IF($G$19="yes",$B$19,0)</f>
        <v>0</v>
      </c>
      <c r="C33" s="51" t="str">
        <f>IF($G$19="Yes",$C$19,"None")</f>
        <v>None</v>
      </c>
      <c r="D33" s="8" t="str">
        <f>VLOOKUP(C33,'Data Sheet'!$A$3:$C$19,3,FALSE)</f>
        <v>N/A</v>
      </c>
      <c r="E33" s="52" t="str">
        <f>IF($G$19="yes",$E$19,"")</f>
        <v/>
      </c>
      <c r="F33" s="25">
        <f t="shared" si="2"/>
        <v>0</v>
      </c>
      <c r="H33" s="6">
        <f>VLOOKUP(C33,'Data Sheet'!$A$3:$B$19,2,FALSE)</f>
        <v>0</v>
      </c>
    </row>
    <row r="34" spans="1:8" x14ac:dyDescent="0.3">
      <c r="A34" s="22">
        <v>9</v>
      </c>
      <c r="B34" s="50">
        <f>IF($G$20="yes",$B$20,0)</f>
        <v>0</v>
      </c>
      <c r="C34" s="51" t="str">
        <f>IF($G$20="Yes",$C$20,"None")</f>
        <v>None</v>
      </c>
      <c r="D34" s="8" t="str">
        <f>VLOOKUP(C34,'Data Sheet'!$A$3:$C$19,3,FALSE)</f>
        <v>N/A</v>
      </c>
      <c r="E34" s="52" t="str">
        <f>IF($G$20="yes",$E$20,"")</f>
        <v/>
      </c>
      <c r="F34" s="25">
        <f t="shared" si="2"/>
        <v>0</v>
      </c>
      <c r="H34" s="6">
        <f>VLOOKUP(C34,'Data Sheet'!$A$3:$B$19,2,FALSE)</f>
        <v>0</v>
      </c>
    </row>
    <row r="35" spans="1:8" x14ac:dyDescent="0.3">
      <c r="A35" s="22">
        <v>10</v>
      </c>
      <c r="B35" s="50">
        <f>IF($G$21="yes",$B$21,0)</f>
        <v>0</v>
      </c>
      <c r="C35" s="51" t="str">
        <f>IF($G$21="Yes",$C$21,"None")</f>
        <v>None</v>
      </c>
      <c r="D35" s="8" t="str">
        <f>VLOOKUP(C35,'Data Sheet'!$A$3:$C$19,3,FALSE)</f>
        <v>N/A</v>
      </c>
      <c r="E35" s="52" t="str">
        <f>IF($G$21="yes",$E$21,"")</f>
        <v/>
      </c>
      <c r="F35" s="25">
        <f t="shared" si="2"/>
        <v>0</v>
      </c>
      <c r="H35" s="6">
        <f>VLOOKUP(C35,'Data Sheet'!$A$3:$B$19,2,FALSE)</f>
        <v>0</v>
      </c>
    </row>
    <row r="36" spans="1:8" ht="15" thickBot="1" x14ac:dyDescent="0.35"/>
    <row r="37" spans="1:8" x14ac:dyDescent="0.3">
      <c r="A37" s="73">
        <f>VLOOKUP(A23,'Data Sheet'!$E$3:$F$152,2,FALSE)</f>
        <v>45323</v>
      </c>
      <c r="B37" s="74"/>
      <c r="C37" s="20">
        <f>VLOOKUP(A37,'Data Sheet'!$F$3:$G$152,2)</f>
        <v>21</v>
      </c>
      <c r="D37" s="19">
        <f>C37*R12</f>
        <v>0</v>
      </c>
    </row>
    <row r="38" spans="1:8" ht="15" thickBot="1" x14ac:dyDescent="0.35">
      <c r="A38" s="75"/>
      <c r="B38" s="76"/>
      <c r="C38" s="21" t="s">
        <v>23</v>
      </c>
      <c r="D38" s="17" t="s">
        <v>0</v>
      </c>
      <c r="E38" s="14" t="s">
        <v>22</v>
      </c>
      <c r="F38" s="15">
        <f>SUM(F40:F49)</f>
        <v>0</v>
      </c>
    </row>
    <row r="39" spans="1:8" ht="15" thickBot="1" x14ac:dyDescent="0.35">
      <c r="A39" s="18"/>
      <c r="B39" s="16" t="s">
        <v>0</v>
      </c>
      <c r="C39" s="3" t="s">
        <v>2</v>
      </c>
      <c r="D39" s="3" t="s">
        <v>1</v>
      </c>
      <c r="E39" s="3" t="s">
        <v>3</v>
      </c>
      <c r="F39" s="3" t="s">
        <v>4</v>
      </c>
    </row>
    <row r="40" spans="1:8" x14ac:dyDescent="0.3">
      <c r="A40" s="1">
        <v>1</v>
      </c>
      <c r="B40" s="26">
        <f>IF($G$12="yes",$B$12,0)</f>
        <v>0</v>
      </c>
      <c r="C40" s="9" t="str">
        <f>IF($G$12="Yes",$C$12,"None")</f>
        <v>None</v>
      </c>
      <c r="D40" s="8" t="str">
        <f>VLOOKUP(C40,'Data Sheet'!$A$3:$C$19,3,FALSE)</f>
        <v>N/A</v>
      </c>
      <c r="E40" s="31" t="str">
        <f>IF($G$12="yes",$E$12,"")</f>
        <v/>
      </c>
      <c r="F40" s="11">
        <f t="shared" ref="F40:F49" si="3">IF(C40="",0,(B40*H40))</f>
        <v>0</v>
      </c>
      <c r="H40" s="6">
        <f>VLOOKUP(C40,'Data Sheet'!$A$3:$B$19,2,FALSE)</f>
        <v>0</v>
      </c>
    </row>
    <row r="41" spans="1:8" x14ac:dyDescent="0.3">
      <c r="A41" s="1">
        <v>2</v>
      </c>
      <c r="B41" s="26">
        <f>IF($G$13="yes",$B$13,0)</f>
        <v>0</v>
      </c>
      <c r="C41" s="30" t="str">
        <f>IF($G$13="Yes",$C$13,"None")</f>
        <v>None</v>
      </c>
      <c r="D41" s="8" t="str">
        <f>VLOOKUP(C41,'Data Sheet'!$A$3:$C$19,3,FALSE)</f>
        <v>N/A</v>
      </c>
      <c r="E41" s="32" t="str">
        <f>IF($G$13="yes",$E$13,"")</f>
        <v/>
      </c>
      <c r="F41" s="25">
        <f t="shared" si="3"/>
        <v>0</v>
      </c>
      <c r="H41" s="6">
        <f>VLOOKUP(C41,'Data Sheet'!$A$3:$B$19,2,FALSE)</f>
        <v>0</v>
      </c>
    </row>
    <row r="42" spans="1:8" x14ac:dyDescent="0.3">
      <c r="A42" s="1">
        <v>3</v>
      </c>
      <c r="B42" s="26">
        <f>IF($G$14="yes",$B$14,0)</f>
        <v>0</v>
      </c>
      <c r="C42" s="30" t="str">
        <f>IF($G$14="Yes",$C$14,"None")</f>
        <v>None</v>
      </c>
      <c r="D42" s="8" t="str">
        <f>VLOOKUP(C42,'Data Sheet'!$A$3:$C$19,3,FALSE)</f>
        <v>N/A</v>
      </c>
      <c r="E42" s="32" t="str">
        <f>IF($G$14="yes",$E$14,"")</f>
        <v/>
      </c>
      <c r="F42" s="25">
        <f t="shared" si="3"/>
        <v>0</v>
      </c>
      <c r="H42" s="6">
        <f>VLOOKUP(C42,'Data Sheet'!$A$3:$B$19,2,FALSE)</f>
        <v>0</v>
      </c>
    </row>
    <row r="43" spans="1:8" x14ac:dyDescent="0.3">
      <c r="A43" s="1">
        <v>4</v>
      </c>
      <c r="B43" s="26">
        <f>IF($G$15="yes",$B$15,0)</f>
        <v>0</v>
      </c>
      <c r="C43" s="30" t="str">
        <f>IF($G$15="Yes",$C$15,"None")</f>
        <v>None</v>
      </c>
      <c r="D43" s="8" t="str">
        <f>VLOOKUP(C43,'Data Sheet'!$A$3:$C$19,3,FALSE)</f>
        <v>N/A</v>
      </c>
      <c r="E43" s="32" t="str">
        <f>IF($G$15="yes",$E$15,"")</f>
        <v/>
      </c>
      <c r="F43" s="25">
        <f t="shared" si="3"/>
        <v>0</v>
      </c>
      <c r="H43" s="6">
        <f>VLOOKUP(C43,'Data Sheet'!$A$3:$B$19,2,FALSE)</f>
        <v>0</v>
      </c>
    </row>
    <row r="44" spans="1:8" x14ac:dyDescent="0.3">
      <c r="A44" s="1">
        <v>5</v>
      </c>
      <c r="B44" s="26">
        <f>IF($G$16="yes",$B$16,0)</f>
        <v>0</v>
      </c>
      <c r="C44" s="30" t="str">
        <f>IF($G$16="Yes",$C$16,"None")</f>
        <v>None</v>
      </c>
      <c r="D44" s="8" t="str">
        <f>VLOOKUP(C44,'Data Sheet'!$A$3:$C$19,3,FALSE)</f>
        <v>N/A</v>
      </c>
      <c r="E44" s="32" t="str">
        <f>IF($G$16="yes",$E$16,"")</f>
        <v/>
      </c>
      <c r="F44" s="25">
        <f t="shared" si="3"/>
        <v>0</v>
      </c>
      <c r="H44" s="6">
        <f>VLOOKUP(C44,'Data Sheet'!$A$3:$B$19,2,FALSE)</f>
        <v>0</v>
      </c>
    </row>
    <row r="45" spans="1:8" x14ac:dyDescent="0.3">
      <c r="A45" s="1">
        <v>6</v>
      </c>
      <c r="B45" s="26">
        <f>IF($G$17="yes",$B$17,0)</f>
        <v>0</v>
      </c>
      <c r="C45" s="30" t="str">
        <f>IF($G$17="Yes",$C$17,"None")</f>
        <v>None</v>
      </c>
      <c r="D45" s="8" t="str">
        <f>VLOOKUP(C45,'Data Sheet'!$A$3:$C$19,3,FALSE)</f>
        <v>N/A</v>
      </c>
      <c r="E45" s="32" t="str">
        <f>IF($G$17="yes",$E$17,"")</f>
        <v/>
      </c>
      <c r="F45" s="25">
        <f t="shared" si="3"/>
        <v>0</v>
      </c>
      <c r="H45" s="6">
        <f>VLOOKUP(C45,'Data Sheet'!$A$3:$B$19,2,FALSE)</f>
        <v>0</v>
      </c>
    </row>
    <row r="46" spans="1:8" x14ac:dyDescent="0.3">
      <c r="A46" s="1">
        <v>7</v>
      </c>
      <c r="B46" s="26">
        <f>IF($G$18="yes",$B$18,0)</f>
        <v>0</v>
      </c>
      <c r="C46" s="30" t="str">
        <f>IF($G$18="Yes",$C$18,"None")</f>
        <v>None</v>
      </c>
      <c r="D46" s="8" t="str">
        <f>VLOOKUP(C46,'Data Sheet'!$A$3:$C$19,3,FALSE)</f>
        <v>N/A</v>
      </c>
      <c r="E46" s="32" t="str">
        <f>IF($G$18="yes",$E$18,"")</f>
        <v/>
      </c>
      <c r="F46" s="25">
        <f t="shared" si="3"/>
        <v>0</v>
      </c>
      <c r="H46" s="6">
        <f>VLOOKUP(C46,'Data Sheet'!$A$3:$B$19,2,FALSE)</f>
        <v>0</v>
      </c>
    </row>
    <row r="47" spans="1:8" x14ac:dyDescent="0.3">
      <c r="A47" s="1">
        <v>8</v>
      </c>
      <c r="B47" s="50">
        <f>IF($G$19="yes",$B$19,0)</f>
        <v>0</v>
      </c>
      <c r="C47" s="51" t="str">
        <f>IF($G$19="Yes",$C$19,"None")</f>
        <v>None</v>
      </c>
      <c r="D47" s="8" t="str">
        <f>VLOOKUP(C47,'Data Sheet'!$A$3:$C$19,3,FALSE)</f>
        <v>N/A</v>
      </c>
      <c r="E47" s="52" t="str">
        <f>IF($G$19="yes",$E$19,"")</f>
        <v/>
      </c>
      <c r="F47" s="25">
        <f t="shared" si="3"/>
        <v>0</v>
      </c>
      <c r="H47" s="6">
        <f>VLOOKUP(C47,'Data Sheet'!$A$3:$B$19,2,FALSE)</f>
        <v>0</v>
      </c>
    </row>
    <row r="48" spans="1:8" x14ac:dyDescent="0.3">
      <c r="A48" s="22">
        <v>9</v>
      </c>
      <c r="B48" s="50">
        <f>IF($G$20="yes",$B$20,0)</f>
        <v>0</v>
      </c>
      <c r="C48" s="51" t="str">
        <f>IF($G$20="Yes",$C$20,"None")</f>
        <v>None</v>
      </c>
      <c r="D48" s="8" t="str">
        <f>VLOOKUP(C48,'Data Sheet'!$A$3:$C$19,3,FALSE)</f>
        <v>N/A</v>
      </c>
      <c r="E48" s="52" t="str">
        <f>IF($G$20="yes",$E$20,"")</f>
        <v/>
      </c>
      <c r="F48" s="25">
        <f t="shared" si="3"/>
        <v>0</v>
      </c>
      <c r="H48" s="6">
        <f>VLOOKUP(C48,'Data Sheet'!$A$3:$B$19,2,FALSE)</f>
        <v>0</v>
      </c>
    </row>
    <row r="49" spans="1:8" x14ac:dyDescent="0.3">
      <c r="A49" s="22">
        <v>10</v>
      </c>
      <c r="B49" s="50">
        <f>IF($G$21="yes",$B$21,0)</f>
        <v>0</v>
      </c>
      <c r="C49" s="51" t="str">
        <f>IF($G$21="Yes",$C$21,"None")</f>
        <v>None</v>
      </c>
      <c r="D49" s="8" t="str">
        <f>VLOOKUP(C49,'Data Sheet'!$A$3:$C$19,3,FALSE)</f>
        <v>N/A</v>
      </c>
      <c r="E49" s="52" t="str">
        <f>IF($G$21="yes",$E$21,"")</f>
        <v/>
      </c>
      <c r="F49" s="25">
        <f t="shared" si="3"/>
        <v>0</v>
      </c>
      <c r="H49" s="6">
        <f>VLOOKUP(C49,'Data Sheet'!$A$3:$B$19,2,FALSE)</f>
        <v>0</v>
      </c>
    </row>
    <row r="50" spans="1:8" x14ac:dyDescent="0.3">
      <c r="A50" s="22"/>
      <c r="B50" s="26"/>
      <c r="C50" s="30"/>
      <c r="D50" s="26"/>
      <c r="E50" s="32"/>
      <c r="F50" s="25"/>
      <c r="H50" s="6"/>
    </row>
    <row r="51" spans="1:8" x14ac:dyDescent="0.3">
      <c r="A51" s="22"/>
      <c r="B51" s="26"/>
      <c r="C51" s="30"/>
      <c r="D51" s="26"/>
      <c r="E51" s="32"/>
      <c r="F51" s="25"/>
      <c r="H51" s="6"/>
    </row>
    <row r="52" spans="1:8" ht="18" x14ac:dyDescent="0.35">
      <c r="A52" s="78" t="str">
        <f>A2</f>
        <v>Insert Name Here</v>
      </c>
      <c r="B52" s="78"/>
      <c r="C52" s="78"/>
      <c r="D52" s="78"/>
      <c r="E52" s="78"/>
      <c r="F52" s="78"/>
      <c r="H52" s="6"/>
    </row>
    <row r="53" spans="1:8" ht="18" x14ac:dyDescent="0.35">
      <c r="A53" s="78" t="s">
        <v>29</v>
      </c>
      <c r="B53" s="78"/>
      <c r="C53" s="78"/>
      <c r="D53" s="78"/>
      <c r="E53" s="78"/>
      <c r="F53" s="78"/>
      <c r="H53" s="6"/>
    </row>
    <row r="54" spans="1:8" x14ac:dyDescent="0.3">
      <c r="A54" s="22"/>
      <c r="B54" s="26"/>
      <c r="C54" s="30"/>
      <c r="D54" s="26"/>
      <c r="E54" s="32"/>
      <c r="F54" s="25"/>
      <c r="H54" s="6"/>
    </row>
    <row r="55" spans="1:8" ht="15" thickBot="1" x14ac:dyDescent="0.35"/>
    <row r="56" spans="1:8" x14ac:dyDescent="0.3">
      <c r="A56" s="73">
        <f>VLOOKUP(A37,'Data Sheet'!$E$3:$F$152,2,FALSE)</f>
        <v>45352</v>
      </c>
      <c r="B56" s="74"/>
      <c r="C56" s="20">
        <f>VLOOKUP(A56,'Data Sheet'!$F$3:$G$152,2)</f>
        <v>21</v>
      </c>
      <c r="D56" s="19">
        <f>C56*R12</f>
        <v>0</v>
      </c>
    </row>
    <row r="57" spans="1:8" ht="15" thickBot="1" x14ac:dyDescent="0.35">
      <c r="A57" s="75"/>
      <c r="B57" s="76"/>
      <c r="C57" s="21" t="s">
        <v>23</v>
      </c>
      <c r="D57" s="17" t="s">
        <v>0</v>
      </c>
      <c r="E57" s="14" t="s">
        <v>22</v>
      </c>
      <c r="F57" s="15">
        <f>SUM(F59:F68)</f>
        <v>0</v>
      </c>
    </row>
    <row r="58" spans="1:8" ht="15" thickBot="1" x14ac:dyDescent="0.35">
      <c r="A58" s="18"/>
      <c r="B58" s="16" t="s">
        <v>0</v>
      </c>
      <c r="C58" s="3" t="s">
        <v>2</v>
      </c>
      <c r="D58" s="3" t="s">
        <v>1</v>
      </c>
      <c r="E58" s="3" t="s">
        <v>3</v>
      </c>
      <c r="F58" s="3" t="s">
        <v>4</v>
      </c>
    </row>
    <row r="59" spans="1:8" x14ac:dyDescent="0.3">
      <c r="A59" s="1">
        <v>1</v>
      </c>
      <c r="B59" s="26">
        <f>IF($G$12="yes",$B$12,0)</f>
        <v>0</v>
      </c>
      <c r="C59" s="9" t="str">
        <f>IF($G$12="Yes",$C$12,"None")</f>
        <v>None</v>
      </c>
      <c r="D59" s="8" t="str">
        <f>VLOOKUP(C59,'Data Sheet'!$A$3:$C$19,3,FALSE)</f>
        <v>N/A</v>
      </c>
      <c r="E59" s="31" t="str">
        <f>IF($G$12="yes",$E$12,"")</f>
        <v/>
      </c>
      <c r="F59" s="11">
        <f t="shared" ref="F59:F68" si="4">IF(C59="",0,(B59*H59))</f>
        <v>0</v>
      </c>
      <c r="H59" s="6">
        <f>VLOOKUP(C59,'Data Sheet'!$A$3:$B$19,2,FALSE)</f>
        <v>0</v>
      </c>
    </row>
    <row r="60" spans="1:8" x14ac:dyDescent="0.3">
      <c r="A60" s="1">
        <v>2</v>
      </c>
      <c r="B60" s="26">
        <f>IF($G$13="yes",$B$13,0)</f>
        <v>0</v>
      </c>
      <c r="C60" s="30" t="str">
        <f>IF($G$13="Yes",$C$13,"None")</f>
        <v>None</v>
      </c>
      <c r="D60" s="8" t="str">
        <f>VLOOKUP(C60,'Data Sheet'!$A$3:$C$19,3,FALSE)</f>
        <v>N/A</v>
      </c>
      <c r="E60" s="32" t="str">
        <f>IF($G$13="yes",$E$13,"")</f>
        <v/>
      </c>
      <c r="F60" s="25">
        <f t="shared" si="4"/>
        <v>0</v>
      </c>
      <c r="H60" s="6">
        <f>VLOOKUP(C60,'Data Sheet'!$A$3:$B$19,2,FALSE)</f>
        <v>0</v>
      </c>
    </row>
    <row r="61" spans="1:8" x14ac:dyDescent="0.3">
      <c r="A61" s="1">
        <v>3</v>
      </c>
      <c r="B61" s="26">
        <f>IF($G$14="yes",$B$14,0)</f>
        <v>0</v>
      </c>
      <c r="C61" s="30" t="str">
        <f>IF($G$14="Yes",$C$14,"None")</f>
        <v>None</v>
      </c>
      <c r="D61" s="8" t="str">
        <f>VLOOKUP(C61,'Data Sheet'!$A$3:$C$19,3,FALSE)</f>
        <v>N/A</v>
      </c>
      <c r="E61" s="32" t="str">
        <f>IF($G$14="yes",$E$14,"")</f>
        <v/>
      </c>
      <c r="F61" s="25">
        <f t="shared" si="4"/>
        <v>0</v>
      </c>
      <c r="H61" s="6">
        <f>VLOOKUP(C61,'Data Sheet'!$A$3:$B$19,2,FALSE)</f>
        <v>0</v>
      </c>
    </row>
    <row r="62" spans="1:8" x14ac:dyDescent="0.3">
      <c r="A62" s="1">
        <v>4</v>
      </c>
      <c r="B62" s="26">
        <f>IF($G$15="yes",$B$15,0)</f>
        <v>0</v>
      </c>
      <c r="C62" s="30" t="str">
        <f>IF($G$15="Yes",$C$15,"None")</f>
        <v>None</v>
      </c>
      <c r="D62" s="8" t="str">
        <f>VLOOKUP(C62,'Data Sheet'!$A$3:$C$19,3,FALSE)</f>
        <v>N/A</v>
      </c>
      <c r="E62" s="32" t="str">
        <f>IF($G$15="yes",$E$15,"")</f>
        <v/>
      </c>
      <c r="F62" s="25">
        <f t="shared" si="4"/>
        <v>0</v>
      </c>
      <c r="H62" s="6">
        <f>VLOOKUP(C62,'Data Sheet'!$A$3:$B$19,2,FALSE)</f>
        <v>0</v>
      </c>
    </row>
    <row r="63" spans="1:8" x14ac:dyDescent="0.3">
      <c r="A63" s="1">
        <v>5</v>
      </c>
      <c r="B63" s="26">
        <f>IF($G$16="yes",$B$16,0)</f>
        <v>0</v>
      </c>
      <c r="C63" s="30" t="str">
        <f>IF($G$16="Yes",$C$16,"None")</f>
        <v>None</v>
      </c>
      <c r="D63" s="8" t="str">
        <f>VLOOKUP(C63,'Data Sheet'!$A$3:$C$19,3,FALSE)</f>
        <v>N/A</v>
      </c>
      <c r="E63" s="32" t="str">
        <f>IF($G$16="yes",$E$16,"")</f>
        <v/>
      </c>
      <c r="F63" s="25">
        <f t="shared" si="4"/>
        <v>0</v>
      </c>
      <c r="H63" s="6">
        <f>VLOOKUP(C63,'Data Sheet'!$A$3:$B$19,2,FALSE)</f>
        <v>0</v>
      </c>
    </row>
    <row r="64" spans="1:8" x14ac:dyDescent="0.3">
      <c r="A64" s="1">
        <v>6</v>
      </c>
      <c r="B64" s="26">
        <f>IF($G$17="yes",$B$17,0)</f>
        <v>0</v>
      </c>
      <c r="C64" s="30" t="str">
        <f>IF($G$17="Yes",$C$17,"None")</f>
        <v>None</v>
      </c>
      <c r="D64" s="8" t="str">
        <f>VLOOKUP(C64,'Data Sheet'!$A$3:$C$19,3,FALSE)</f>
        <v>N/A</v>
      </c>
      <c r="E64" s="32" t="str">
        <f>IF($G$17="yes",$E$17,"")</f>
        <v/>
      </c>
      <c r="F64" s="25">
        <f t="shared" si="4"/>
        <v>0</v>
      </c>
      <c r="H64" s="6">
        <f>VLOOKUP(C64,'Data Sheet'!$A$3:$B$19,2,FALSE)</f>
        <v>0</v>
      </c>
    </row>
    <row r="65" spans="1:8" x14ac:dyDescent="0.3">
      <c r="A65" s="1">
        <v>7</v>
      </c>
      <c r="B65" s="26">
        <f>IF($G$18="yes",$B$18,0)</f>
        <v>0</v>
      </c>
      <c r="C65" s="30" t="str">
        <f>IF($G$18="Yes",$C$18,"None")</f>
        <v>None</v>
      </c>
      <c r="D65" s="8" t="str">
        <f>VLOOKUP(C65,'Data Sheet'!$A$3:$C$19,3,FALSE)</f>
        <v>N/A</v>
      </c>
      <c r="E65" s="32" t="str">
        <f>IF($G$18="yes",$E$18,"")</f>
        <v/>
      </c>
      <c r="F65" s="25">
        <f t="shared" si="4"/>
        <v>0</v>
      </c>
      <c r="H65" s="6">
        <f>VLOOKUP(C65,'Data Sheet'!$A$3:$B$19,2,FALSE)</f>
        <v>0</v>
      </c>
    </row>
    <row r="66" spans="1:8" x14ac:dyDescent="0.3">
      <c r="A66" s="1">
        <v>8</v>
      </c>
      <c r="B66" s="50">
        <f>IF($G$19="yes",$B$19,0)</f>
        <v>0</v>
      </c>
      <c r="C66" s="51" t="str">
        <f>IF($G$19="Yes",$C$19,"None")</f>
        <v>None</v>
      </c>
      <c r="D66" s="8" t="str">
        <f>VLOOKUP(C66,'Data Sheet'!$A$3:$C$19,3,FALSE)</f>
        <v>N/A</v>
      </c>
      <c r="E66" s="52" t="str">
        <f>IF($G$19="yes",$E$19,"")</f>
        <v/>
      </c>
      <c r="F66" s="25">
        <f t="shared" si="4"/>
        <v>0</v>
      </c>
      <c r="H66" s="6">
        <f>VLOOKUP(C66,'Data Sheet'!$A$3:$B$19,2,FALSE)</f>
        <v>0</v>
      </c>
    </row>
    <row r="67" spans="1:8" x14ac:dyDescent="0.3">
      <c r="A67" s="22">
        <v>9</v>
      </c>
      <c r="B67" s="50">
        <f>IF($G$20="yes",$B$20,0)</f>
        <v>0</v>
      </c>
      <c r="C67" s="51" t="str">
        <f>IF($G$20="Yes",$C$20,"None")</f>
        <v>None</v>
      </c>
      <c r="D67" s="8" t="str">
        <f>VLOOKUP(C67,'Data Sheet'!$A$3:$C$19,3,FALSE)</f>
        <v>N/A</v>
      </c>
      <c r="E67" s="52" t="str">
        <f>IF($G$20="yes",$E$20,"")</f>
        <v/>
      </c>
      <c r="F67" s="25">
        <f t="shared" si="4"/>
        <v>0</v>
      </c>
      <c r="H67" s="6">
        <f>VLOOKUP(C67,'Data Sheet'!$A$3:$B$19,2,FALSE)</f>
        <v>0</v>
      </c>
    </row>
    <row r="68" spans="1:8" x14ac:dyDescent="0.3">
      <c r="A68" s="22">
        <v>10</v>
      </c>
      <c r="B68" s="50">
        <f>IF($G$21="yes",$B$21,0)</f>
        <v>0</v>
      </c>
      <c r="C68" s="51" t="str">
        <f>IF($G$21="Yes",$C$21,"None")</f>
        <v>None</v>
      </c>
      <c r="D68" s="8" t="str">
        <f>VLOOKUP(C68,'Data Sheet'!$A$3:$C$19,3,FALSE)</f>
        <v>N/A</v>
      </c>
      <c r="E68" s="52" t="str">
        <f>IF($G$21="yes",$E$21,"")</f>
        <v/>
      </c>
      <c r="F68" s="25">
        <f t="shared" si="4"/>
        <v>0</v>
      </c>
      <c r="H68" s="6">
        <f>VLOOKUP(C68,'Data Sheet'!$A$3:$B$19,2,FALSE)</f>
        <v>0</v>
      </c>
    </row>
    <row r="69" spans="1:8" ht="15" thickBot="1" x14ac:dyDescent="0.35"/>
    <row r="70" spans="1:8" x14ac:dyDescent="0.3">
      <c r="A70" s="73">
        <f>VLOOKUP(A56,'Data Sheet'!$E$3:$F$152,2,FALSE)</f>
        <v>45383</v>
      </c>
      <c r="B70" s="74"/>
      <c r="C70" s="20">
        <f>VLOOKUP(A70,'Data Sheet'!$F$3:$G$152,2)</f>
        <v>22</v>
      </c>
      <c r="D70" s="19">
        <f>C70*R12</f>
        <v>0</v>
      </c>
    </row>
    <row r="71" spans="1:8" ht="15" thickBot="1" x14ac:dyDescent="0.35">
      <c r="A71" s="75"/>
      <c r="B71" s="76"/>
      <c r="C71" s="21" t="s">
        <v>23</v>
      </c>
      <c r="D71" s="17" t="s">
        <v>0</v>
      </c>
      <c r="E71" s="14" t="s">
        <v>22</v>
      </c>
      <c r="F71" s="15">
        <f>SUM(F73:F82)</f>
        <v>0</v>
      </c>
    </row>
    <row r="72" spans="1:8" ht="15" thickBot="1" x14ac:dyDescent="0.35">
      <c r="A72" s="18"/>
      <c r="B72" s="16" t="s">
        <v>0</v>
      </c>
      <c r="C72" s="3" t="s">
        <v>2</v>
      </c>
      <c r="D72" s="3" t="s">
        <v>1</v>
      </c>
      <c r="E72" s="3" t="s">
        <v>3</v>
      </c>
      <c r="F72" s="3" t="s">
        <v>4</v>
      </c>
    </row>
    <row r="73" spans="1:8" x14ac:dyDescent="0.3">
      <c r="A73" s="1">
        <v>1</v>
      </c>
      <c r="B73" s="26">
        <f>IF($G$12="yes",$B$12,0)</f>
        <v>0</v>
      </c>
      <c r="C73" s="9" t="str">
        <f>IF($G$12="Yes",$C$12,"None")</f>
        <v>None</v>
      </c>
      <c r="D73" s="8" t="str">
        <f>VLOOKUP(C73,'Data Sheet'!$A$3:$C$19,3,FALSE)</f>
        <v>N/A</v>
      </c>
      <c r="E73" s="31" t="str">
        <f>IF($G$12="yes",$E$12,"")</f>
        <v/>
      </c>
      <c r="F73" s="11">
        <f t="shared" ref="F73:F82" si="5">IF(C73="",0,(B73*H73))</f>
        <v>0</v>
      </c>
      <c r="H73" s="6">
        <f>VLOOKUP(C73,'Data Sheet'!$A$3:$B$19,2,FALSE)</f>
        <v>0</v>
      </c>
    </row>
    <row r="74" spans="1:8" x14ac:dyDescent="0.3">
      <c r="A74" s="1">
        <v>2</v>
      </c>
      <c r="B74" s="26">
        <f>IF($G$13="yes",$B$13,0)</f>
        <v>0</v>
      </c>
      <c r="C74" s="30" t="str">
        <f>IF($G$13="Yes",$C$13,"None")</f>
        <v>None</v>
      </c>
      <c r="D74" s="8" t="str">
        <f>VLOOKUP(C74,'Data Sheet'!$A$3:$C$19,3,FALSE)</f>
        <v>N/A</v>
      </c>
      <c r="E74" s="32" t="str">
        <f>IF($G$13="yes",$E$13,"")</f>
        <v/>
      </c>
      <c r="F74" s="25">
        <f t="shared" si="5"/>
        <v>0</v>
      </c>
      <c r="H74" s="6">
        <f>VLOOKUP(C74,'Data Sheet'!$A$3:$B$19,2,FALSE)</f>
        <v>0</v>
      </c>
    </row>
    <row r="75" spans="1:8" x14ac:dyDescent="0.3">
      <c r="A75" s="1">
        <v>3</v>
      </c>
      <c r="B75" s="26">
        <f>IF($G$14="yes",$B$14,0)</f>
        <v>0</v>
      </c>
      <c r="C75" s="30" t="str">
        <f>IF($G$14="Yes",$C$14,"None")</f>
        <v>None</v>
      </c>
      <c r="D75" s="8" t="str">
        <f>VLOOKUP(C75,'Data Sheet'!$A$3:$C$19,3,FALSE)</f>
        <v>N/A</v>
      </c>
      <c r="E75" s="32" t="str">
        <f>IF($G$14="yes",$E$14,"")</f>
        <v/>
      </c>
      <c r="F75" s="25">
        <f t="shared" si="5"/>
        <v>0</v>
      </c>
      <c r="H75" s="6">
        <f>VLOOKUP(C75,'Data Sheet'!$A$3:$B$19,2,FALSE)</f>
        <v>0</v>
      </c>
    </row>
    <row r="76" spans="1:8" x14ac:dyDescent="0.3">
      <c r="A76" s="1">
        <v>4</v>
      </c>
      <c r="B76" s="26">
        <f>IF($G$15="yes",$B$15,0)</f>
        <v>0</v>
      </c>
      <c r="C76" s="30" t="str">
        <f>IF($G$15="Yes",$C$15,"None")</f>
        <v>None</v>
      </c>
      <c r="D76" s="8" t="str">
        <f>VLOOKUP(C76,'Data Sheet'!$A$3:$C$19,3,FALSE)</f>
        <v>N/A</v>
      </c>
      <c r="E76" s="32" t="str">
        <f>IF($G$15="yes",$E$15,"")</f>
        <v/>
      </c>
      <c r="F76" s="25">
        <f t="shared" si="5"/>
        <v>0</v>
      </c>
      <c r="H76" s="6">
        <f>VLOOKUP(C76,'Data Sheet'!$A$3:$B$19,2,FALSE)</f>
        <v>0</v>
      </c>
    </row>
    <row r="77" spans="1:8" x14ac:dyDescent="0.3">
      <c r="A77" s="1">
        <v>5</v>
      </c>
      <c r="B77" s="26">
        <f>IF($G$16="yes",$B$16,0)</f>
        <v>0</v>
      </c>
      <c r="C77" s="30" t="str">
        <f>IF($G$16="Yes",$C$16,"None")</f>
        <v>None</v>
      </c>
      <c r="D77" s="8" t="str">
        <f>VLOOKUP(C77,'Data Sheet'!$A$3:$C$19,3,FALSE)</f>
        <v>N/A</v>
      </c>
      <c r="E77" s="32" t="str">
        <f>IF($G$16="yes",$E$16,"")</f>
        <v/>
      </c>
      <c r="F77" s="25">
        <f t="shared" si="5"/>
        <v>0</v>
      </c>
      <c r="H77" s="6">
        <f>VLOOKUP(C77,'Data Sheet'!$A$3:$B$19,2,FALSE)</f>
        <v>0</v>
      </c>
    </row>
    <row r="78" spans="1:8" x14ac:dyDescent="0.3">
      <c r="A78" s="1">
        <v>6</v>
      </c>
      <c r="B78" s="26">
        <f>IF($G$17="yes",$B$17,0)</f>
        <v>0</v>
      </c>
      <c r="C78" s="30" t="str">
        <f>IF($G$17="Yes",$C$17,"None")</f>
        <v>None</v>
      </c>
      <c r="D78" s="8" t="str">
        <f>VLOOKUP(C78,'Data Sheet'!$A$3:$C$19,3,FALSE)</f>
        <v>N/A</v>
      </c>
      <c r="E78" s="32" t="str">
        <f>IF($G$17="yes",$E$17,"")</f>
        <v/>
      </c>
      <c r="F78" s="25">
        <f t="shared" si="5"/>
        <v>0</v>
      </c>
      <c r="H78" s="6">
        <f>VLOOKUP(C78,'Data Sheet'!$A$3:$B$19,2,FALSE)</f>
        <v>0</v>
      </c>
    </row>
    <row r="79" spans="1:8" x14ac:dyDescent="0.3">
      <c r="A79" s="1">
        <v>7</v>
      </c>
      <c r="B79" s="26">
        <f>IF($G$18="yes",$B$18,0)</f>
        <v>0</v>
      </c>
      <c r="C79" s="30" t="str">
        <f>IF($G$18="Yes",$C$18,"None")</f>
        <v>None</v>
      </c>
      <c r="D79" s="8" t="str">
        <f>VLOOKUP(C79,'Data Sheet'!$A$3:$C$19,3,FALSE)</f>
        <v>N/A</v>
      </c>
      <c r="E79" s="32" t="str">
        <f>IF($G$18="yes",$E$18,"")</f>
        <v/>
      </c>
      <c r="F79" s="25">
        <f t="shared" si="5"/>
        <v>0</v>
      </c>
      <c r="H79" s="6">
        <f>VLOOKUP(C79,'Data Sheet'!$A$3:$B$19,2,FALSE)</f>
        <v>0</v>
      </c>
    </row>
    <row r="80" spans="1:8" x14ac:dyDescent="0.3">
      <c r="A80" s="1">
        <v>8</v>
      </c>
      <c r="B80" s="50">
        <f>IF($G$19="yes",$B$19,0)</f>
        <v>0</v>
      </c>
      <c r="C80" s="51" t="str">
        <f>IF($G$19="Yes",$C$19,"None")</f>
        <v>None</v>
      </c>
      <c r="D80" s="8" t="str">
        <f>VLOOKUP(C80,'Data Sheet'!$A$3:$C$19,3,FALSE)</f>
        <v>N/A</v>
      </c>
      <c r="E80" s="52" t="str">
        <f>IF($G$19="yes",$E$19,"")</f>
        <v/>
      </c>
      <c r="F80" s="25">
        <f t="shared" si="5"/>
        <v>0</v>
      </c>
      <c r="H80" s="6">
        <f>VLOOKUP(C80,'Data Sheet'!$A$3:$B$19,2,FALSE)</f>
        <v>0</v>
      </c>
    </row>
    <row r="81" spans="1:8" x14ac:dyDescent="0.3">
      <c r="A81" s="22">
        <v>9</v>
      </c>
      <c r="B81" s="50">
        <f>IF($G$20="yes",$B$20,0)</f>
        <v>0</v>
      </c>
      <c r="C81" s="51" t="str">
        <f>IF($G$20="Yes",$C$20,"None")</f>
        <v>None</v>
      </c>
      <c r="D81" s="8" t="str">
        <f>VLOOKUP(C81,'Data Sheet'!$A$3:$C$19,3,FALSE)</f>
        <v>N/A</v>
      </c>
      <c r="E81" s="52" t="str">
        <f>IF($G$20="yes",$E$20,"")</f>
        <v/>
      </c>
      <c r="F81" s="25">
        <f t="shared" si="5"/>
        <v>0</v>
      </c>
      <c r="H81" s="6">
        <f>VLOOKUP(C81,'Data Sheet'!$A$3:$B$19,2,FALSE)</f>
        <v>0</v>
      </c>
    </row>
    <row r="82" spans="1:8" x14ac:dyDescent="0.3">
      <c r="A82" s="22">
        <v>10</v>
      </c>
      <c r="B82" s="50">
        <f>IF($G$21="yes",$B$21,0)</f>
        <v>0</v>
      </c>
      <c r="C82" s="51" t="str">
        <f>IF($G$21="Yes",$C$21,"None")</f>
        <v>None</v>
      </c>
      <c r="D82" s="8" t="str">
        <f>VLOOKUP(C82,'Data Sheet'!$A$3:$C$19,3,FALSE)</f>
        <v>N/A</v>
      </c>
      <c r="E82" s="52" t="str">
        <f>IF($G$21="yes",$E$21,"")</f>
        <v/>
      </c>
      <c r="F82" s="25">
        <f t="shared" si="5"/>
        <v>0</v>
      </c>
      <c r="H82" s="6">
        <f>VLOOKUP(C82,'Data Sheet'!$A$3:$B$19,2,FALSE)</f>
        <v>0</v>
      </c>
    </row>
    <row r="83" spans="1:8" ht="15" thickBot="1" x14ac:dyDescent="0.35"/>
    <row r="84" spans="1:8" x14ac:dyDescent="0.3">
      <c r="A84" s="73">
        <f>VLOOKUP(A70,'Data Sheet'!$E$3:$F$152,2,FALSE)</f>
        <v>45413</v>
      </c>
      <c r="B84" s="74"/>
      <c r="C84" s="20">
        <f>VLOOKUP(A84,'Data Sheet'!$F$3:$G$152,2)</f>
        <v>22</v>
      </c>
      <c r="D84" s="19">
        <f>C84*R12</f>
        <v>0</v>
      </c>
    </row>
    <row r="85" spans="1:8" ht="15" thickBot="1" x14ac:dyDescent="0.35">
      <c r="A85" s="75"/>
      <c r="B85" s="76"/>
      <c r="C85" s="21" t="s">
        <v>23</v>
      </c>
      <c r="D85" s="17" t="s">
        <v>0</v>
      </c>
      <c r="E85" s="14" t="s">
        <v>22</v>
      </c>
      <c r="F85" s="15">
        <f>SUM(F87:F96)</f>
        <v>0</v>
      </c>
    </row>
    <row r="86" spans="1:8" ht="15" thickBot="1" x14ac:dyDescent="0.35">
      <c r="A86" s="18"/>
      <c r="B86" s="16" t="s">
        <v>0</v>
      </c>
      <c r="C86" s="3" t="s">
        <v>2</v>
      </c>
      <c r="D86" s="3" t="s">
        <v>1</v>
      </c>
      <c r="E86" s="3" t="s">
        <v>3</v>
      </c>
      <c r="F86" s="3" t="s">
        <v>4</v>
      </c>
    </row>
    <row r="87" spans="1:8" x14ac:dyDescent="0.3">
      <c r="A87" s="1">
        <v>1</v>
      </c>
      <c r="B87" s="26">
        <f>IF($G$12="yes",$B$12,0)</f>
        <v>0</v>
      </c>
      <c r="C87" s="9" t="str">
        <f>IF($G$12="Yes",$C$12,"None")</f>
        <v>None</v>
      </c>
      <c r="D87" s="8" t="str">
        <f>VLOOKUP(C87,'Data Sheet'!$A$3:$C$19,3,FALSE)</f>
        <v>N/A</v>
      </c>
      <c r="E87" s="31" t="str">
        <f>IF($G$12="yes",$E$12,"")</f>
        <v/>
      </c>
      <c r="F87" s="11">
        <f t="shared" ref="F87:F96" si="6">IF(C87="",0,(B87*H87))</f>
        <v>0</v>
      </c>
      <c r="H87" s="6">
        <f>VLOOKUP(C87,'Data Sheet'!$A$3:$B$19,2,FALSE)</f>
        <v>0</v>
      </c>
    </row>
    <row r="88" spans="1:8" x14ac:dyDescent="0.3">
      <c r="A88" s="1">
        <v>2</v>
      </c>
      <c r="B88" s="26">
        <f>IF($G$13="yes",$B$13,0)</f>
        <v>0</v>
      </c>
      <c r="C88" s="30" t="str">
        <f>IF($G$13="Yes",$C$13,"None")</f>
        <v>None</v>
      </c>
      <c r="D88" s="8" t="str">
        <f>VLOOKUP(C88,'Data Sheet'!$A$3:$C$19,3,FALSE)</f>
        <v>N/A</v>
      </c>
      <c r="E88" s="32" t="str">
        <f>IF($G$13="yes",$E$13,"")</f>
        <v/>
      </c>
      <c r="F88" s="25">
        <f t="shared" si="6"/>
        <v>0</v>
      </c>
      <c r="H88" s="6">
        <f>VLOOKUP(C88,'Data Sheet'!$A$3:$B$19,2,FALSE)</f>
        <v>0</v>
      </c>
    </row>
    <row r="89" spans="1:8" x14ac:dyDescent="0.3">
      <c r="A89" s="1">
        <v>3</v>
      </c>
      <c r="B89" s="26">
        <f>IF($G$14="yes",$B$14,0)</f>
        <v>0</v>
      </c>
      <c r="C89" s="30" t="str">
        <f>IF($G$14="Yes",$C$14,"None")</f>
        <v>None</v>
      </c>
      <c r="D89" s="8" t="str">
        <f>VLOOKUP(C89,'Data Sheet'!$A$3:$C$19,3,FALSE)</f>
        <v>N/A</v>
      </c>
      <c r="E89" s="32" t="str">
        <f>IF($G$14="yes",$E$14,"")</f>
        <v/>
      </c>
      <c r="F89" s="25">
        <f t="shared" si="6"/>
        <v>0</v>
      </c>
      <c r="H89" s="6">
        <f>VLOOKUP(C89,'Data Sheet'!$A$3:$B$19,2,FALSE)</f>
        <v>0</v>
      </c>
    </row>
    <row r="90" spans="1:8" x14ac:dyDescent="0.3">
      <c r="A90" s="1">
        <v>4</v>
      </c>
      <c r="B90" s="26">
        <f>IF($G$15="yes",$B$15,0)</f>
        <v>0</v>
      </c>
      <c r="C90" s="30" t="str">
        <f>IF($G$15="Yes",$C$15,"None")</f>
        <v>None</v>
      </c>
      <c r="D90" s="8" t="str">
        <f>VLOOKUP(C90,'Data Sheet'!$A$3:$C$19,3,FALSE)</f>
        <v>N/A</v>
      </c>
      <c r="E90" s="32" t="str">
        <f>IF($G$15="yes",$E$15,"")</f>
        <v/>
      </c>
      <c r="F90" s="25">
        <f t="shared" si="6"/>
        <v>0</v>
      </c>
      <c r="H90" s="6">
        <f>VLOOKUP(C90,'Data Sheet'!$A$3:$B$19,2,FALSE)</f>
        <v>0</v>
      </c>
    </row>
    <row r="91" spans="1:8" x14ac:dyDescent="0.3">
      <c r="A91" s="1">
        <v>5</v>
      </c>
      <c r="B91" s="26">
        <f>IF($G$16="yes",$B$16,0)</f>
        <v>0</v>
      </c>
      <c r="C91" s="30" t="str">
        <f>IF($G$16="Yes",$C$16,"None")</f>
        <v>None</v>
      </c>
      <c r="D91" s="8" t="str">
        <f>VLOOKUP(C91,'Data Sheet'!$A$3:$C$19,3,FALSE)</f>
        <v>N/A</v>
      </c>
      <c r="E91" s="32" t="str">
        <f>IF($G$16="yes",$E$16,"")</f>
        <v/>
      </c>
      <c r="F91" s="25">
        <f t="shared" si="6"/>
        <v>0</v>
      </c>
      <c r="H91" s="6">
        <f>VLOOKUP(C91,'Data Sheet'!$A$3:$B$19,2,FALSE)</f>
        <v>0</v>
      </c>
    </row>
    <row r="92" spans="1:8" x14ac:dyDescent="0.3">
      <c r="A92" s="1">
        <v>6</v>
      </c>
      <c r="B92" s="26">
        <f>IF($G$17="yes",$B$17,0)</f>
        <v>0</v>
      </c>
      <c r="C92" s="30" t="str">
        <f>IF($G$17="Yes",$C$17,"None")</f>
        <v>None</v>
      </c>
      <c r="D92" s="8" t="str">
        <f>VLOOKUP(C92,'Data Sheet'!$A$3:$C$19,3,FALSE)</f>
        <v>N/A</v>
      </c>
      <c r="E92" s="32" t="str">
        <f>IF($G$17="yes",$E$17,"")</f>
        <v/>
      </c>
      <c r="F92" s="25">
        <f t="shared" si="6"/>
        <v>0</v>
      </c>
      <c r="H92" s="6">
        <f>VLOOKUP(C92,'Data Sheet'!$A$3:$B$19,2,FALSE)</f>
        <v>0</v>
      </c>
    </row>
    <row r="93" spans="1:8" x14ac:dyDescent="0.3">
      <c r="A93" s="1">
        <v>7</v>
      </c>
      <c r="B93" s="26">
        <f>IF($G$18="yes",$B$18,0)</f>
        <v>0</v>
      </c>
      <c r="C93" s="30" t="str">
        <f>IF($G$18="Yes",$C$18,"None")</f>
        <v>None</v>
      </c>
      <c r="D93" s="8" t="str">
        <f>VLOOKUP(C93,'Data Sheet'!$A$3:$C$19,3,FALSE)</f>
        <v>N/A</v>
      </c>
      <c r="E93" s="32" t="str">
        <f>IF($G$18="yes",$E$18,"")</f>
        <v/>
      </c>
      <c r="F93" s="25">
        <f t="shared" si="6"/>
        <v>0</v>
      </c>
      <c r="H93" s="6">
        <f>VLOOKUP(C93,'Data Sheet'!$A$3:$B$19,2,FALSE)</f>
        <v>0</v>
      </c>
    </row>
    <row r="94" spans="1:8" x14ac:dyDescent="0.3">
      <c r="A94" s="1">
        <v>8</v>
      </c>
      <c r="B94" s="50">
        <f>IF($G$19="yes",$B$19,0)</f>
        <v>0</v>
      </c>
      <c r="C94" s="51" t="str">
        <f>IF($G$19="Yes",$C$19,"None")</f>
        <v>None</v>
      </c>
      <c r="D94" s="8" t="str">
        <f>VLOOKUP(C94,'Data Sheet'!$A$3:$C$19,3,FALSE)</f>
        <v>N/A</v>
      </c>
      <c r="E94" s="52" t="str">
        <f>IF($G$19="yes",$E$19,"")</f>
        <v/>
      </c>
      <c r="F94" s="25">
        <f t="shared" si="6"/>
        <v>0</v>
      </c>
      <c r="H94" s="6">
        <f>VLOOKUP(C94,'Data Sheet'!$A$3:$B$19,2,FALSE)</f>
        <v>0</v>
      </c>
    </row>
    <row r="95" spans="1:8" x14ac:dyDescent="0.3">
      <c r="A95" s="22">
        <v>9</v>
      </c>
      <c r="B95" s="50">
        <f>IF($G$20="yes",$B$20,0)</f>
        <v>0</v>
      </c>
      <c r="C95" s="51" t="str">
        <f>IF($G$20="Yes",$C$20,"None")</f>
        <v>None</v>
      </c>
      <c r="D95" s="8" t="str">
        <f>VLOOKUP(C95,'Data Sheet'!$A$3:$C$19,3,FALSE)</f>
        <v>N/A</v>
      </c>
      <c r="E95" s="52" t="str">
        <f>IF($G$20="yes",$E$20,"")</f>
        <v/>
      </c>
      <c r="F95" s="25">
        <f t="shared" si="6"/>
        <v>0</v>
      </c>
      <c r="H95" s="6">
        <f>VLOOKUP(C95,'Data Sheet'!$A$3:$B$19,2,FALSE)</f>
        <v>0</v>
      </c>
    </row>
    <row r="96" spans="1:8" x14ac:dyDescent="0.3">
      <c r="A96" s="22">
        <v>10</v>
      </c>
      <c r="B96" s="50">
        <f>IF($G$21="yes",$B$21,0)</f>
        <v>0</v>
      </c>
      <c r="C96" s="51" t="str">
        <f>IF($G$21="Yes",$C$21,"None")</f>
        <v>None</v>
      </c>
      <c r="D96" s="8" t="str">
        <f>VLOOKUP(C96,'Data Sheet'!$A$3:$C$19,3,FALSE)</f>
        <v>N/A</v>
      </c>
      <c r="E96" s="52" t="str">
        <f>IF($G$21="yes",$E$21,"")</f>
        <v/>
      </c>
      <c r="F96" s="25">
        <f t="shared" si="6"/>
        <v>0</v>
      </c>
      <c r="H96" s="6">
        <f>VLOOKUP(C96,'Data Sheet'!$A$3:$B$19,2,FALSE)</f>
        <v>0</v>
      </c>
    </row>
    <row r="97" spans="1:8" x14ac:dyDescent="0.3">
      <c r="A97" s="22"/>
      <c r="B97" s="26"/>
      <c r="C97" s="30"/>
      <c r="D97" s="26"/>
      <c r="E97" s="32"/>
      <c r="F97" s="25"/>
      <c r="H97" s="6"/>
    </row>
    <row r="98" spans="1:8" x14ac:dyDescent="0.3">
      <c r="A98" s="22"/>
      <c r="B98" s="26"/>
      <c r="C98" s="30"/>
      <c r="D98" s="26"/>
      <c r="E98" s="32"/>
      <c r="F98" s="25"/>
      <c r="H98" s="6"/>
    </row>
    <row r="99" spans="1:8" x14ac:dyDescent="0.3">
      <c r="A99" s="22"/>
      <c r="B99" s="26"/>
      <c r="C99" s="30"/>
      <c r="D99" s="26"/>
      <c r="E99" s="32"/>
      <c r="F99" s="25"/>
      <c r="H99" s="6"/>
    </row>
    <row r="100" spans="1:8" ht="18" x14ac:dyDescent="0.35">
      <c r="A100" s="78" t="str">
        <f>A2</f>
        <v>Insert Name Here</v>
      </c>
      <c r="B100" s="78"/>
      <c r="C100" s="78"/>
      <c r="D100" s="78"/>
      <c r="E100" s="78"/>
      <c r="F100" s="78"/>
      <c r="H100" s="6"/>
    </row>
    <row r="101" spans="1:8" ht="18" x14ac:dyDescent="0.35">
      <c r="A101" s="78" t="s">
        <v>30</v>
      </c>
      <c r="B101" s="78"/>
      <c r="C101" s="78"/>
      <c r="D101" s="78"/>
      <c r="E101" s="78"/>
      <c r="F101" s="78"/>
      <c r="H101" s="6"/>
    </row>
    <row r="102" spans="1:8" x14ac:dyDescent="0.3">
      <c r="A102" s="22"/>
      <c r="B102" s="26"/>
      <c r="C102" s="30"/>
      <c r="D102" s="26"/>
      <c r="E102" s="32"/>
      <c r="F102" s="25"/>
      <c r="H102" s="6"/>
    </row>
    <row r="103" spans="1:8" ht="15" thickBot="1" x14ac:dyDescent="0.35"/>
    <row r="104" spans="1:8" x14ac:dyDescent="0.3">
      <c r="A104" s="73">
        <f>VLOOKUP(A84,'Data Sheet'!$E$3:$F$152,2,FALSE)</f>
        <v>45444</v>
      </c>
      <c r="B104" s="74"/>
      <c r="C104" s="20">
        <f>VLOOKUP(A104,'Data Sheet'!$F$3:$G$152,2)</f>
        <v>20</v>
      </c>
      <c r="D104" s="19">
        <f>C104*R12</f>
        <v>0</v>
      </c>
    </row>
    <row r="105" spans="1:8" ht="15" thickBot="1" x14ac:dyDescent="0.35">
      <c r="A105" s="75"/>
      <c r="B105" s="76"/>
      <c r="C105" s="21" t="s">
        <v>23</v>
      </c>
      <c r="D105" s="17" t="s">
        <v>0</v>
      </c>
      <c r="E105" s="14" t="s">
        <v>22</v>
      </c>
      <c r="F105" s="15">
        <f>SUM(F107:F116)</f>
        <v>0</v>
      </c>
    </row>
    <row r="106" spans="1:8" ht="15" thickBot="1" x14ac:dyDescent="0.35">
      <c r="A106" s="18"/>
      <c r="B106" s="16" t="s">
        <v>0</v>
      </c>
      <c r="C106" s="3" t="s">
        <v>2</v>
      </c>
      <c r="D106" s="3" t="s">
        <v>1</v>
      </c>
      <c r="E106" s="3" t="s">
        <v>3</v>
      </c>
      <c r="F106" s="3" t="s">
        <v>4</v>
      </c>
    </row>
    <row r="107" spans="1:8" x14ac:dyDescent="0.3">
      <c r="A107" s="1">
        <v>1</v>
      </c>
      <c r="B107" s="26">
        <f>IF($G$12="yes",$B$12,0)</f>
        <v>0</v>
      </c>
      <c r="C107" s="9" t="str">
        <f>IF($G$12="Yes",$C$12,"None")</f>
        <v>None</v>
      </c>
      <c r="D107" s="8" t="str">
        <f>VLOOKUP(C107,'Data Sheet'!$A$3:$C$19,3,FALSE)</f>
        <v>N/A</v>
      </c>
      <c r="E107" s="31" t="str">
        <f>IF($G$12="yes",$E$12,"")</f>
        <v/>
      </c>
      <c r="F107" s="11">
        <f t="shared" ref="F107:F116" si="7">IF(C107="",0,(B107*H107))</f>
        <v>0</v>
      </c>
      <c r="H107" s="6">
        <f>VLOOKUP(C107,'Data Sheet'!$A$3:$B$19,2,FALSE)</f>
        <v>0</v>
      </c>
    </row>
    <row r="108" spans="1:8" x14ac:dyDescent="0.3">
      <c r="A108" s="1">
        <v>2</v>
      </c>
      <c r="B108" s="26">
        <f>IF($G$13="yes",$B$13,0)</f>
        <v>0</v>
      </c>
      <c r="C108" s="30" t="str">
        <f>IF($G$13="Yes",$C$13,"None")</f>
        <v>None</v>
      </c>
      <c r="D108" s="8" t="str">
        <f>VLOOKUP(C108,'Data Sheet'!$A$3:$C$19,3,FALSE)</f>
        <v>N/A</v>
      </c>
      <c r="E108" s="32" t="str">
        <f>IF($G$13="yes",$E$13,"")</f>
        <v/>
      </c>
      <c r="F108" s="25">
        <f t="shared" si="7"/>
        <v>0</v>
      </c>
      <c r="H108" s="6">
        <f>VLOOKUP(C108,'Data Sheet'!$A$3:$B$19,2,FALSE)</f>
        <v>0</v>
      </c>
    </row>
    <row r="109" spans="1:8" x14ac:dyDescent="0.3">
      <c r="A109" s="1">
        <v>3</v>
      </c>
      <c r="B109" s="26">
        <f>IF($G$14="yes",$B$14,0)</f>
        <v>0</v>
      </c>
      <c r="C109" s="30" t="str">
        <f>IF($G$14="Yes",$C$14,"None")</f>
        <v>None</v>
      </c>
      <c r="D109" s="8" t="str">
        <f>VLOOKUP(C109,'Data Sheet'!$A$3:$C$19,3,FALSE)</f>
        <v>N/A</v>
      </c>
      <c r="E109" s="32" t="str">
        <f>IF($G$14="yes",$E$14,"")</f>
        <v/>
      </c>
      <c r="F109" s="25">
        <f t="shared" si="7"/>
        <v>0</v>
      </c>
      <c r="H109" s="6">
        <f>VLOOKUP(C109,'Data Sheet'!$A$3:$B$19,2,FALSE)</f>
        <v>0</v>
      </c>
    </row>
    <row r="110" spans="1:8" x14ac:dyDescent="0.3">
      <c r="A110" s="1">
        <v>4</v>
      </c>
      <c r="B110" s="26">
        <f>IF($G$15="yes",$B$15,0)</f>
        <v>0</v>
      </c>
      <c r="C110" s="30" t="str">
        <f>IF($G$15="Yes",$C$15,"None")</f>
        <v>None</v>
      </c>
      <c r="D110" s="8" t="str">
        <f>VLOOKUP(C110,'Data Sheet'!$A$3:$C$19,3,FALSE)</f>
        <v>N/A</v>
      </c>
      <c r="E110" s="32" t="str">
        <f>IF($G$15="yes",$E$15,"")</f>
        <v/>
      </c>
      <c r="F110" s="25">
        <f t="shared" si="7"/>
        <v>0</v>
      </c>
      <c r="H110" s="6">
        <f>VLOOKUP(C110,'Data Sheet'!$A$3:$B$19,2,FALSE)</f>
        <v>0</v>
      </c>
    </row>
    <row r="111" spans="1:8" x14ac:dyDescent="0.3">
      <c r="A111" s="1">
        <v>5</v>
      </c>
      <c r="B111" s="26">
        <f>IF($G$16="yes",$B$16,0)</f>
        <v>0</v>
      </c>
      <c r="C111" s="30" t="str">
        <f>IF($G$16="Yes",$C$16,"None")</f>
        <v>None</v>
      </c>
      <c r="D111" s="8" t="str">
        <f>VLOOKUP(C111,'Data Sheet'!$A$3:$C$19,3,FALSE)</f>
        <v>N/A</v>
      </c>
      <c r="E111" s="32" t="str">
        <f>IF($G$16="yes",$E$16,"")</f>
        <v/>
      </c>
      <c r="F111" s="25">
        <f t="shared" si="7"/>
        <v>0</v>
      </c>
      <c r="H111" s="6">
        <f>VLOOKUP(C111,'Data Sheet'!$A$3:$B$19,2,FALSE)</f>
        <v>0</v>
      </c>
    </row>
    <row r="112" spans="1:8" x14ac:dyDescent="0.3">
      <c r="A112" s="1">
        <v>6</v>
      </c>
      <c r="B112" s="26">
        <f>IF($G$17="yes",$B$17,0)</f>
        <v>0</v>
      </c>
      <c r="C112" s="30" t="str">
        <f>IF($G$17="Yes",$C$17,"None")</f>
        <v>None</v>
      </c>
      <c r="D112" s="8" t="str">
        <f>VLOOKUP(C112,'Data Sheet'!$A$3:$C$19,3,FALSE)</f>
        <v>N/A</v>
      </c>
      <c r="E112" s="32" t="str">
        <f>IF($G$17="yes",$E$17,"")</f>
        <v/>
      </c>
      <c r="F112" s="25">
        <f t="shared" si="7"/>
        <v>0</v>
      </c>
      <c r="H112" s="6">
        <f>VLOOKUP(C112,'Data Sheet'!$A$3:$B$19,2,FALSE)</f>
        <v>0</v>
      </c>
    </row>
    <row r="113" spans="1:8" x14ac:dyDescent="0.3">
      <c r="A113" s="1">
        <v>7</v>
      </c>
      <c r="B113" s="26">
        <f>IF($G$18="yes",$B$18,0)</f>
        <v>0</v>
      </c>
      <c r="C113" s="30" t="str">
        <f>IF($G$18="Yes",$C$18,"None")</f>
        <v>None</v>
      </c>
      <c r="D113" s="8" t="str">
        <f>VLOOKUP(C113,'Data Sheet'!$A$3:$C$19,3,FALSE)</f>
        <v>N/A</v>
      </c>
      <c r="E113" s="32" t="str">
        <f>IF($G$18="yes",$E$18,"")</f>
        <v/>
      </c>
      <c r="F113" s="25">
        <f t="shared" si="7"/>
        <v>0</v>
      </c>
      <c r="H113" s="6">
        <f>VLOOKUP(C113,'Data Sheet'!$A$3:$B$19,2,FALSE)</f>
        <v>0</v>
      </c>
    </row>
    <row r="114" spans="1:8" x14ac:dyDescent="0.3">
      <c r="A114" s="1">
        <v>8</v>
      </c>
      <c r="B114" s="50">
        <f>IF($G$19="yes",$B$19,0)</f>
        <v>0</v>
      </c>
      <c r="C114" s="51" t="str">
        <f>IF($G$19="Yes",$C$19,"None")</f>
        <v>None</v>
      </c>
      <c r="D114" s="8" t="str">
        <f>VLOOKUP(C114,'Data Sheet'!$A$3:$C$19,3,FALSE)</f>
        <v>N/A</v>
      </c>
      <c r="E114" s="52" t="str">
        <f>IF($G$19="yes",$E$19,"")</f>
        <v/>
      </c>
      <c r="F114" s="25">
        <f t="shared" si="7"/>
        <v>0</v>
      </c>
      <c r="H114" s="6">
        <f>VLOOKUP(C114,'Data Sheet'!$A$3:$B$19,2,FALSE)</f>
        <v>0</v>
      </c>
    </row>
    <row r="115" spans="1:8" x14ac:dyDescent="0.3">
      <c r="A115" s="22">
        <v>9</v>
      </c>
      <c r="B115" s="50">
        <f>IF($G$20="yes",$B$20,0)</f>
        <v>0</v>
      </c>
      <c r="C115" s="51" t="str">
        <f>IF($G$20="Yes",$C$20,"None")</f>
        <v>None</v>
      </c>
      <c r="D115" s="8" t="str">
        <f>VLOOKUP(C115,'Data Sheet'!$A$3:$C$19,3,FALSE)</f>
        <v>N/A</v>
      </c>
      <c r="E115" s="52" t="str">
        <f>IF($G$20="yes",$E$20,"")</f>
        <v/>
      </c>
      <c r="F115" s="25">
        <f t="shared" si="7"/>
        <v>0</v>
      </c>
      <c r="H115" s="6">
        <f>VLOOKUP(C115,'Data Sheet'!$A$3:$B$19,2,FALSE)</f>
        <v>0</v>
      </c>
    </row>
    <row r="116" spans="1:8" x14ac:dyDescent="0.3">
      <c r="A116" s="22">
        <v>10</v>
      </c>
      <c r="B116" s="50">
        <f>IF($G$21="yes",$B$21,0)</f>
        <v>0</v>
      </c>
      <c r="C116" s="51" t="str">
        <f>IF($G$21="Yes",$C$21,"None")</f>
        <v>None</v>
      </c>
      <c r="D116" s="8" t="str">
        <f>VLOOKUP(C116,'Data Sheet'!$A$3:$C$19,3,FALSE)</f>
        <v>N/A</v>
      </c>
      <c r="E116" s="52" t="str">
        <f>IF($G$21="yes",$E$21,"")</f>
        <v/>
      </c>
      <c r="F116" s="25">
        <f t="shared" si="7"/>
        <v>0</v>
      </c>
      <c r="H116" s="6">
        <f>VLOOKUP(C116,'Data Sheet'!$A$3:$B$19,2,FALSE)</f>
        <v>0</v>
      </c>
    </row>
    <row r="117" spans="1:8" ht="15" thickBot="1" x14ac:dyDescent="0.35">
      <c r="B117" s="49"/>
      <c r="C117" s="49"/>
      <c r="D117" s="49"/>
      <c r="E117" s="49"/>
      <c r="F117" s="49"/>
    </row>
    <row r="118" spans="1:8" x14ac:dyDescent="0.3">
      <c r="A118" s="73">
        <f>VLOOKUP(A104,'Data Sheet'!$E$3:$F$152,2,FALSE)</f>
        <v>45474</v>
      </c>
      <c r="B118" s="74"/>
      <c r="C118" s="20">
        <f>VLOOKUP(A118,'Data Sheet'!$F$3:$G$152,2)</f>
        <v>22</v>
      </c>
      <c r="D118" s="19">
        <f>C118*R12</f>
        <v>0</v>
      </c>
    </row>
    <row r="119" spans="1:8" ht="15" thickBot="1" x14ac:dyDescent="0.35">
      <c r="A119" s="75"/>
      <c r="B119" s="76"/>
      <c r="C119" s="21" t="s">
        <v>23</v>
      </c>
      <c r="D119" s="17" t="s">
        <v>0</v>
      </c>
      <c r="E119" s="14" t="s">
        <v>22</v>
      </c>
      <c r="F119" s="15">
        <f>SUM(F121:F130)</f>
        <v>0</v>
      </c>
    </row>
    <row r="120" spans="1:8" ht="15" thickBot="1" x14ac:dyDescent="0.35">
      <c r="A120" s="18"/>
      <c r="B120" s="16" t="s">
        <v>0</v>
      </c>
      <c r="C120" s="3" t="s">
        <v>2</v>
      </c>
      <c r="D120" s="3" t="s">
        <v>1</v>
      </c>
      <c r="E120" s="3" t="s">
        <v>3</v>
      </c>
      <c r="F120" s="3" t="s">
        <v>4</v>
      </c>
    </row>
    <row r="121" spans="1:8" x14ac:dyDescent="0.3">
      <c r="A121" s="1">
        <v>1</v>
      </c>
      <c r="B121" s="26">
        <f>IF($G$12="yes",$B$12,0)</f>
        <v>0</v>
      </c>
      <c r="C121" s="9" t="str">
        <f>IF($G$12="Yes",$C$12,"None")</f>
        <v>None</v>
      </c>
      <c r="D121" s="8" t="str">
        <f>VLOOKUP(C121,'Data Sheet'!$A$3:$C$19,3,FALSE)</f>
        <v>N/A</v>
      </c>
      <c r="E121" s="31" t="str">
        <f>IF($G$12="yes",$E$12,"")</f>
        <v/>
      </c>
      <c r="F121" s="11">
        <f t="shared" ref="F121:F130" si="8">IF(C121="",0,(B121*H121))</f>
        <v>0</v>
      </c>
      <c r="H121" s="6">
        <f>VLOOKUP(C121,'Data Sheet'!$A$3:$B$19,2,FALSE)</f>
        <v>0</v>
      </c>
    </row>
    <row r="122" spans="1:8" x14ac:dyDescent="0.3">
      <c r="A122" s="1">
        <v>2</v>
      </c>
      <c r="B122" s="26">
        <f>IF($G$13="yes",$B$13,0)</f>
        <v>0</v>
      </c>
      <c r="C122" s="30" t="str">
        <f>IF($G$13="Yes",$C$13,"None")</f>
        <v>None</v>
      </c>
      <c r="D122" s="8" t="str">
        <f>VLOOKUP(C122,'Data Sheet'!$A$3:$C$19,3,FALSE)</f>
        <v>N/A</v>
      </c>
      <c r="E122" s="32" t="str">
        <f>IF($G$13="yes",$E$13,"")</f>
        <v/>
      </c>
      <c r="F122" s="25">
        <f t="shared" si="8"/>
        <v>0</v>
      </c>
      <c r="H122" s="6">
        <f>VLOOKUP(C122,'Data Sheet'!$A$3:$B$19,2,FALSE)</f>
        <v>0</v>
      </c>
    </row>
    <row r="123" spans="1:8" x14ac:dyDescent="0.3">
      <c r="A123" s="1">
        <v>3</v>
      </c>
      <c r="B123" s="26">
        <f>IF($G$14="yes",$B$14,0)</f>
        <v>0</v>
      </c>
      <c r="C123" s="30" t="str">
        <f>IF($G$14="Yes",$C$14,"None")</f>
        <v>None</v>
      </c>
      <c r="D123" s="8" t="str">
        <f>VLOOKUP(C123,'Data Sheet'!$A$3:$C$19,3,FALSE)</f>
        <v>N/A</v>
      </c>
      <c r="E123" s="32" t="str">
        <f>IF($G$14="yes",$E$14,"")</f>
        <v/>
      </c>
      <c r="F123" s="25">
        <f t="shared" si="8"/>
        <v>0</v>
      </c>
      <c r="H123" s="6">
        <f>VLOOKUP(C123,'Data Sheet'!$A$3:$B$19,2,FALSE)</f>
        <v>0</v>
      </c>
    </row>
    <row r="124" spans="1:8" x14ac:dyDescent="0.3">
      <c r="A124" s="1">
        <v>4</v>
      </c>
      <c r="B124" s="26">
        <f>IF($G$15="yes",$B$15,0)</f>
        <v>0</v>
      </c>
      <c r="C124" s="30" t="str">
        <f>IF($G$15="Yes",$C$15,"None")</f>
        <v>None</v>
      </c>
      <c r="D124" s="8" t="str">
        <f>VLOOKUP(C124,'Data Sheet'!$A$3:$C$19,3,FALSE)</f>
        <v>N/A</v>
      </c>
      <c r="E124" s="32" t="str">
        <f>IF($G$15="yes",$E$15,"")</f>
        <v/>
      </c>
      <c r="F124" s="25">
        <f t="shared" si="8"/>
        <v>0</v>
      </c>
      <c r="H124" s="6">
        <f>VLOOKUP(C124,'Data Sheet'!$A$3:$B$19,2,FALSE)</f>
        <v>0</v>
      </c>
    </row>
    <row r="125" spans="1:8" x14ac:dyDescent="0.3">
      <c r="A125" s="1">
        <v>5</v>
      </c>
      <c r="B125" s="26">
        <f>IF($G$16="yes",$B$16,0)</f>
        <v>0</v>
      </c>
      <c r="C125" s="30" t="str">
        <f>IF($G$16="Yes",$C$16,"None")</f>
        <v>None</v>
      </c>
      <c r="D125" s="8" t="str">
        <f>VLOOKUP(C125,'Data Sheet'!$A$3:$C$19,3,FALSE)</f>
        <v>N/A</v>
      </c>
      <c r="E125" s="32" t="str">
        <f>IF($G$16="yes",$E$16,"")</f>
        <v/>
      </c>
      <c r="F125" s="25">
        <f t="shared" si="8"/>
        <v>0</v>
      </c>
      <c r="H125" s="6">
        <f>VLOOKUP(C125,'Data Sheet'!$A$3:$B$19,2,FALSE)</f>
        <v>0</v>
      </c>
    </row>
    <row r="126" spans="1:8" x14ac:dyDescent="0.3">
      <c r="A126" s="1">
        <v>6</v>
      </c>
      <c r="B126" s="26">
        <f>IF($G$17="yes",$B$17,0)</f>
        <v>0</v>
      </c>
      <c r="C126" s="30" t="str">
        <f>IF($G$17="Yes",$C$17,"None")</f>
        <v>None</v>
      </c>
      <c r="D126" s="8" t="str">
        <f>VLOOKUP(C126,'Data Sheet'!$A$3:$C$19,3,FALSE)</f>
        <v>N/A</v>
      </c>
      <c r="E126" s="32" t="str">
        <f>IF($G$17="yes",$E$17,"")</f>
        <v/>
      </c>
      <c r="F126" s="25">
        <f t="shared" si="8"/>
        <v>0</v>
      </c>
      <c r="H126" s="6">
        <f>VLOOKUP(C126,'Data Sheet'!$A$3:$B$19,2,FALSE)</f>
        <v>0</v>
      </c>
    </row>
    <row r="127" spans="1:8" x14ac:dyDescent="0.3">
      <c r="A127" s="1">
        <v>7</v>
      </c>
      <c r="B127" s="26">
        <f>IF($G$18="yes",$B$18,0)</f>
        <v>0</v>
      </c>
      <c r="C127" s="30" t="str">
        <f>IF($G$18="Yes",$C$18,"None")</f>
        <v>None</v>
      </c>
      <c r="D127" s="8" t="str">
        <f>VLOOKUP(C127,'Data Sheet'!$A$3:$C$19,3,FALSE)</f>
        <v>N/A</v>
      </c>
      <c r="E127" s="32" t="str">
        <f>IF($G$18="yes",$E$18,"")</f>
        <v/>
      </c>
      <c r="F127" s="25">
        <f t="shared" si="8"/>
        <v>0</v>
      </c>
      <c r="H127" s="6">
        <f>VLOOKUP(C127,'Data Sheet'!$A$3:$B$19,2,FALSE)</f>
        <v>0</v>
      </c>
    </row>
    <row r="128" spans="1:8" x14ac:dyDescent="0.3">
      <c r="A128" s="1">
        <v>8</v>
      </c>
      <c r="B128" s="50">
        <f>IF($G$19="yes",$B$19,0)</f>
        <v>0</v>
      </c>
      <c r="C128" s="51" t="str">
        <f>IF($G$19="Yes",$C$19,"None")</f>
        <v>None</v>
      </c>
      <c r="D128" s="8" t="str">
        <f>VLOOKUP(C128,'Data Sheet'!$A$3:$C$19,3,FALSE)</f>
        <v>N/A</v>
      </c>
      <c r="E128" s="52" t="str">
        <f>IF($G$19="yes",$E$19,"")</f>
        <v/>
      </c>
      <c r="F128" s="25">
        <f t="shared" si="8"/>
        <v>0</v>
      </c>
      <c r="H128" s="6">
        <f>VLOOKUP(C128,'Data Sheet'!$A$3:$B$19,2,FALSE)</f>
        <v>0</v>
      </c>
    </row>
    <row r="129" spans="1:8" x14ac:dyDescent="0.3">
      <c r="A129" s="22">
        <v>9</v>
      </c>
      <c r="B129" s="50">
        <f>IF($G$20="yes",$B$20,0)</f>
        <v>0</v>
      </c>
      <c r="C129" s="51" t="str">
        <f>IF($G$20="Yes",$C$20,"None")</f>
        <v>None</v>
      </c>
      <c r="D129" s="8" t="str">
        <f>VLOOKUP(C129,'Data Sheet'!$A$3:$C$19,3,FALSE)</f>
        <v>N/A</v>
      </c>
      <c r="E129" s="52" t="str">
        <f>IF($G$20="yes",$E$20,"")</f>
        <v/>
      </c>
      <c r="F129" s="25">
        <f t="shared" si="8"/>
        <v>0</v>
      </c>
      <c r="H129" s="6">
        <f>VLOOKUP(C129,'Data Sheet'!$A$3:$B$19,2,FALSE)</f>
        <v>0</v>
      </c>
    </row>
    <row r="130" spans="1:8" x14ac:dyDescent="0.3">
      <c r="A130" s="22">
        <v>10</v>
      </c>
      <c r="B130" s="50">
        <f>IF($G$21="yes",$B$21,0)</f>
        <v>0</v>
      </c>
      <c r="C130" s="51" t="str">
        <f>IF($G$21="Yes",$C$21,"None")</f>
        <v>None</v>
      </c>
      <c r="D130" s="8" t="str">
        <f>VLOOKUP(C130,'Data Sheet'!$A$3:$C$19,3,FALSE)</f>
        <v>N/A</v>
      </c>
      <c r="E130" s="52" t="str">
        <f>IF($G$21="yes",$E$21,"")</f>
        <v/>
      </c>
      <c r="F130" s="25">
        <f t="shared" si="8"/>
        <v>0</v>
      </c>
      <c r="H130" s="6">
        <f>VLOOKUP(C130,'Data Sheet'!$A$3:$B$19,2,FALSE)</f>
        <v>0</v>
      </c>
    </row>
    <row r="131" spans="1:8" ht="15" thickBot="1" x14ac:dyDescent="0.35"/>
    <row r="132" spans="1:8" x14ac:dyDescent="0.3">
      <c r="A132" s="73">
        <f>VLOOKUP(A118,'Data Sheet'!$E$3:$F$152,2,FALSE)</f>
        <v>45505</v>
      </c>
      <c r="B132" s="74"/>
      <c r="C132" s="20">
        <f>VLOOKUP(A132,'Data Sheet'!$F$3:$G$152,2)</f>
        <v>22</v>
      </c>
      <c r="D132" s="19">
        <f>C132*R12</f>
        <v>0</v>
      </c>
    </row>
    <row r="133" spans="1:8" ht="15" thickBot="1" x14ac:dyDescent="0.35">
      <c r="A133" s="75"/>
      <c r="B133" s="76"/>
      <c r="C133" s="21" t="s">
        <v>23</v>
      </c>
      <c r="D133" s="17" t="s">
        <v>0</v>
      </c>
      <c r="E133" s="14" t="s">
        <v>22</v>
      </c>
      <c r="F133" s="15">
        <f>SUM(F135:F144)</f>
        <v>0</v>
      </c>
    </row>
    <row r="134" spans="1:8" ht="15" thickBot="1" x14ac:dyDescent="0.35">
      <c r="A134" s="18"/>
      <c r="B134" s="16" t="s">
        <v>0</v>
      </c>
      <c r="C134" s="3" t="s">
        <v>2</v>
      </c>
      <c r="D134" s="3" t="s">
        <v>1</v>
      </c>
      <c r="E134" s="3" t="s">
        <v>3</v>
      </c>
      <c r="F134" s="3" t="s">
        <v>4</v>
      </c>
    </row>
    <row r="135" spans="1:8" x14ac:dyDescent="0.3">
      <c r="A135" s="1">
        <v>1</v>
      </c>
      <c r="B135" s="26">
        <f>IF($G$12="yes",$B$12,0)</f>
        <v>0</v>
      </c>
      <c r="C135" s="9" t="str">
        <f>IF($G$12="Yes",$C$12,"None")</f>
        <v>None</v>
      </c>
      <c r="D135" s="8" t="str">
        <f>VLOOKUP(C135,'Data Sheet'!$A$3:$C$19,3,FALSE)</f>
        <v>N/A</v>
      </c>
      <c r="E135" s="31" t="str">
        <f>IF($G$12="yes",$E$12,"")</f>
        <v/>
      </c>
      <c r="F135" s="11">
        <f t="shared" ref="F135:F144" si="9">IF(C135="",0,(B135*H135))</f>
        <v>0</v>
      </c>
      <c r="H135" s="6">
        <f>VLOOKUP(C135,'Data Sheet'!$A$3:$B$19,2,FALSE)</f>
        <v>0</v>
      </c>
    </row>
    <row r="136" spans="1:8" x14ac:dyDescent="0.3">
      <c r="A136" s="1">
        <v>2</v>
      </c>
      <c r="B136" s="26">
        <f>IF($G$13="yes",$B$13,0)</f>
        <v>0</v>
      </c>
      <c r="C136" s="30" t="str">
        <f>IF($G$13="Yes",$C$13,"None")</f>
        <v>None</v>
      </c>
      <c r="D136" s="8" t="str">
        <f>VLOOKUP(C136,'Data Sheet'!$A$3:$C$19,3,FALSE)</f>
        <v>N/A</v>
      </c>
      <c r="E136" s="32" t="str">
        <f>IF($G$13="yes",$E$13,"")</f>
        <v/>
      </c>
      <c r="F136" s="25">
        <f t="shared" si="9"/>
        <v>0</v>
      </c>
      <c r="H136" s="6">
        <f>VLOOKUP(C136,'Data Sheet'!$A$3:$B$19,2,FALSE)</f>
        <v>0</v>
      </c>
    </row>
    <row r="137" spans="1:8" x14ac:dyDescent="0.3">
      <c r="A137" s="1">
        <v>3</v>
      </c>
      <c r="B137" s="26">
        <f>IF($G$14="yes",$B$14,0)</f>
        <v>0</v>
      </c>
      <c r="C137" s="30" t="str">
        <f>IF($G$14="Yes",$C$14,"None")</f>
        <v>None</v>
      </c>
      <c r="D137" s="8" t="str">
        <f>VLOOKUP(C137,'Data Sheet'!$A$3:$C$19,3,FALSE)</f>
        <v>N/A</v>
      </c>
      <c r="E137" s="32" t="str">
        <f>IF($G$14="yes",$E$14,"")</f>
        <v/>
      </c>
      <c r="F137" s="25">
        <f t="shared" si="9"/>
        <v>0</v>
      </c>
      <c r="H137" s="6">
        <f>VLOOKUP(C137,'Data Sheet'!$A$3:$B$19,2,FALSE)</f>
        <v>0</v>
      </c>
    </row>
    <row r="138" spans="1:8" x14ac:dyDescent="0.3">
      <c r="A138" s="1">
        <v>4</v>
      </c>
      <c r="B138" s="26">
        <f>IF($G$15="yes",$B$15,0)</f>
        <v>0</v>
      </c>
      <c r="C138" s="30" t="str">
        <f>IF($G$15="Yes",$C$15,"None")</f>
        <v>None</v>
      </c>
      <c r="D138" s="8" t="str">
        <f>VLOOKUP(C138,'Data Sheet'!$A$3:$C$19,3,FALSE)</f>
        <v>N/A</v>
      </c>
      <c r="E138" s="32" t="str">
        <f>IF($G$15="yes",$E$15,"")</f>
        <v/>
      </c>
      <c r="F138" s="25">
        <f t="shared" si="9"/>
        <v>0</v>
      </c>
      <c r="H138" s="6">
        <f>VLOOKUP(C138,'Data Sheet'!$A$3:$B$19,2,FALSE)</f>
        <v>0</v>
      </c>
    </row>
    <row r="139" spans="1:8" x14ac:dyDescent="0.3">
      <c r="A139" s="1">
        <v>5</v>
      </c>
      <c r="B139" s="26">
        <f>IF($G$16="yes",$B$16,0)</f>
        <v>0</v>
      </c>
      <c r="C139" s="30" t="str">
        <f>IF($G$16="Yes",$C$16,"None")</f>
        <v>None</v>
      </c>
      <c r="D139" s="8" t="str">
        <f>VLOOKUP(C139,'Data Sheet'!$A$3:$C$19,3,FALSE)</f>
        <v>N/A</v>
      </c>
      <c r="E139" s="32" t="str">
        <f>IF($G$16="yes",$E$16,"")</f>
        <v/>
      </c>
      <c r="F139" s="25">
        <f t="shared" si="9"/>
        <v>0</v>
      </c>
      <c r="H139" s="6">
        <f>VLOOKUP(C139,'Data Sheet'!$A$3:$B$19,2,FALSE)</f>
        <v>0</v>
      </c>
    </row>
    <row r="140" spans="1:8" x14ac:dyDescent="0.3">
      <c r="A140" s="1">
        <v>6</v>
      </c>
      <c r="B140" s="26">
        <f>IF($G$17="yes",$B$17,0)</f>
        <v>0</v>
      </c>
      <c r="C140" s="30" t="str">
        <f>IF($G$17="Yes",$C$17,"None")</f>
        <v>None</v>
      </c>
      <c r="D140" s="8" t="str">
        <f>VLOOKUP(C140,'Data Sheet'!$A$3:$C$19,3,FALSE)</f>
        <v>N/A</v>
      </c>
      <c r="E140" s="32" t="str">
        <f>IF($G$17="yes",$E$17,"")</f>
        <v/>
      </c>
      <c r="F140" s="25">
        <f t="shared" si="9"/>
        <v>0</v>
      </c>
      <c r="H140" s="6">
        <f>VLOOKUP(C140,'Data Sheet'!$A$3:$B$19,2,FALSE)</f>
        <v>0</v>
      </c>
    </row>
    <row r="141" spans="1:8" x14ac:dyDescent="0.3">
      <c r="A141" s="1">
        <v>7</v>
      </c>
      <c r="B141" s="26">
        <f>IF($G$18="yes",$B$18,0)</f>
        <v>0</v>
      </c>
      <c r="C141" s="30" t="str">
        <f>IF($G$18="Yes",$C$18,"None")</f>
        <v>None</v>
      </c>
      <c r="D141" s="8" t="str">
        <f>VLOOKUP(C141,'Data Sheet'!$A$3:$C$19,3,FALSE)</f>
        <v>N/A</v>
      </c>
      <c r="E141" s="32" t="str">
        <f>IF($G$18="yes",$E$18,"")</f>
        <v/>
      </c>
      <c r="F141" s="25">
        <f t="shared" si="9"/>
        <v>0</v>
      </c>
      <c r="H141" s="6">
        <f>VLOOKUP(C141,'Data Sheet'!$A$3:$B$19,2,FALSE)</f>
        <v>0</v>
      </c>
    </row>
    <row r="142" spans="1:8" x14ac:dyDescent="0.3">
      <c r="A142" s="1">
        <v>8</v>
      </c>
      <c r="B142" s="50">
        <f>IF($G$19="yes",$B$19,0)</f>
        <v>0</v>
      </c>
      <c r="C142" s="51" t="str">
        <f>IF($G$19="Yes",$C$19,"None")</f>
        <v>None</v>
      </c>
      <c r="D142" s="8" t="str">
        <f>VLOOKUP(C142,'Data Sheet'!$A$3:$C$19,3,FALSE)</f>
        <v>N/A</v>
      </c>
      <c r="E142" s="52" t="str">
        <f>IF($G$19="yes",$E$19,"")</f>
        <v/>
      </c>
      <c r="F142" s="25">
        <f t="shared" si="9"/>
        <v>0</v>
      </c>
      <c r="H142" s="6">
        <f>VLOOKUP(C142,'Data Sheet'!$A$3:$B$19,2,FALSE)</f>
        <v>0</v>
      </c>
    </row>
    <row r="143" spans="1:8" x14ac:dyDescent="0.3">
      <c r="A143" s="22">
        <v>9</v>
      </c>
      <c r="B143" s="50">
        <f>IF($G$20="yes",$B$20,0)</f>
        <v>0</v>
      </c>
      <c r="C143" s="51" t="str">
        <f>IF($G$20="Yes",$C$20,"None")</f>
        <v>None</v>
      </c>
      <c r="D143" s="8" t="str">
        <f>VLOOKUP(C143,'Data Sheet'!$A$3:$C$19,3,FALSE)</f>
        <v>N/A</v>
      </c>
      <c r="E143" s="52" t="str">
        <f>IF($G$20="yes",$E$20,"")</f>
        <v/>
      </c>
      <c r="F143" s="25">
        <f t="shared" si="9"/>
        <v>0</v>
      </c>
      <c r="H143" s="6">
        <f>VLOOKUP(C143,'Data Sheet'!$A$3:$B$19,2,FALSE)</f>
        <v>0</v>
      </c>
    </row>
    <row r="144" spans="1:8" x14ac:dyDescent="0.3">
      <c r="A144" s="22">
        <v>10</v>
      </c>
      <c r="B144" s="50">
        <f>IF($G$21="yes",$B$21,0)</f>
        <v>0</v>
      </c>
      <c r="C144" s="51" t="str">
        <f>IF($G$21="Yes",$C$21,"None")</f>
        <v>None</v>
      </c>
      <c r="D144" s="8" t="str">
        <f>VLOOKUP(C144,'Data Sheet'!$A$3:$C$19,3,FALSE)</f>
        <v>N/A</v>
      </c>
      <c r="E144" s="52" t="str">
        <f>IF($G$21="yes",$E$21,"")</f>
        <v/>
      </c>
      <c r="F144" s="25">
        <f t="shared" si="9"/>
        <v>0</v>
      </c>
      <c r="H144" s="6">
        <f>VLOOKUP(C144,'Data Sheet'!$A$3:$B$19,2,FALSE)</f>
        <v>0</v>
      </c>
    </row>
    <row r="145" spans="1:8" x14ac:dyDescent="0.3">
      <c r="A145" s="22"/>
      <c r="B145" s="26"/>
      <c r="C145" s="30"/>
      <c r="D145" s="26"/>
      <c r="E145" s="32"/>
      <c r="F145" s="25"/>
      <c r="H145" s="6"/>
    </row>
    <row r="146" spans="1:8" x14ac:dyDescent="0.3">
      <c r="A146" s="22"/>
      <c r="B146" s="26"/>
      <c r="C146" s="30"/>
      <c r="D146" s="26"/>
      <c r="E146" s="32"/>
      <c r="F146" s="25"/>
      <c r="H146" s="6"/>
    </row>
    <row r="147" spans="1:8" x14ac:dyDescent="0.3">
      <c r="A147" s="22"/>
      <c r="B147" s="26"/>
      <c r="C147" s="30"/>
      <c r="D147" s="26"/>
      <c r="E147" s="32"/>
      <c r="F147" s="25"/>
      <c r="H147" s="6"/>
    </row>
    <row r="148" spans="1:8" ht="18" x14ac:dyDescent="0.35">
      <c r="A148" s="78" t="str">
        <f>A2</f>
        <v>Insert Name Here</v>
      </c>
      <c r="B148" s="78"/>
      <c r="C148" s="78"/>
      <c r="D148" s="78"/>
      <c r="E148" s="78"/>
      <c r="F148" s="78"/>
      <c r="H148" s="6"/>
    </row>
    <row r="149" spans="1:8" ht="18" x14ac:dyDescent="0.35">
      <c r="A149" s="78" t="s">
        <v>31</v>
      </c>
      <c r="B149" s="78"/>
      <c r="C149" s="78"/>
      <c r="D149" s="78"/>
      <c r="E149" s="78"/>
      <c r="F149" s="78"/>
      <c r="H149" s="6"/>
    </row>
    <row r="150" spans="1:8" x14ac:dyDescent="0.3">
      <c r="A150" s="22"/>
      <c r="B150" s="26"/>
      <c r="C150" s="30"/>
      <c r="D150" s="26"/>
      <c r="E150" s="32"/>
      <c r="F150" s="25"/>
      <c r="H150" s="6"/>
    </row>
    <row r="151" spans="1:8" ht="15" thickBot="1" x14ac:dyDescent="0.35"/>
    <row r="152" spans="1:8" x14ac:dyDescent="0.3">
      <c r="A152" s="73">
        <f>VLOOKUP(A132,'Data Sheet'!$E$3:$F$152,2,FALSE)</f>
        <v>45536</v>
      </c>
      <c r="B152" s="74"/>
      <c r="C152" s="20">
        <f>VLOOKUP(A152,'Data Sheet'!$F$3:$G$152,2)</f>
        <v>21</v>
      </c>
      <c r="D152" s="19">
        <f>C152*R12</f>
        <v>0</v>
      </c>
    </row>
    <row r="153" spans="1:8" ht="15" thickBot="1" x14ac:dyDescent="0.35">
      <c r="A153" s="75"/>
      <c r="B153" s="76"/>
      <c r="C153" s="21" t="s">
        <v>23</v>
      </c>
      <c r="D153" s="17" t="s">
        <v>0</v>
      </c>
      <c r="E153" s="14" t="s">
        <v>22</v>
      </c>
      <c r="F153" s="15">
        <f>SUM(F155:F164)</f>
        <v>0</v>
      </c>
    </row>
    <row r="154" spans="1:8" ht="15" thickBot="1" x14ac:dyDescent="0.35">
      <c r="A154" s="18"/>
      <c r="B154" s="16" t="s">
        <v>0</v>
      </c>
      <c r="C154" s="3" t="s">
        <v>2</v>
      </c>
      <c r="D154" s="3" t="s">
        <v>1</v>
      </c>
      <c r="E154" s="3" t="s">
        <v>3</v>
      </c>
      <c r="F154" s="3" t="s">
        <v>4</v>
      </c>
    </row>
    <row r="155" spans="1:8" x14ac:dyDescent="0.3">
      <c r="A155" s="1">
        <v>1</v>
      </c>
      <c r="B155" s="26">
        <f>IF($G$12="yes",$B$12,0)</f>
        <v>0</v>
      </c>
      <c r="C155" s="9" t="str">
        <f>IF($G$12="Yes",$C$12,"None")</f>
        <v>None</v>
      </c>
      <c r="D155" s="8" t="str">
        <f>VLOOKUP(C155,'Data Sheet'!$A$3:$C$19,3,FALSE)</f>
        <v>N/A</v>
      </c>
      <c r="E155" s="31" t="str">
        <f>IF($G$12="yes",$E$12,"")</f>
        <v/>
      </c>
      <c r="F155" s="11">
        <f t="shared" ref="F155:F164" si="10">IF(C155="",0,(B155*H155))</f>
        <v>0</v>
      </c>
      <c r="H155" s="6">
        <f>VLOOKUP(C155,'Data Sheet'!$A$3:$B$19,2,FALSE)</f>
        <v>0</v>
      </c>
    </row>
    <row r="156" spans="1:8" x14ac:dyDescent="0.3">
      <c r="A156" s="1">
        <v>2</v>
      </c>
      <c r="B156" s="26">
        <f>IF($G$13="yes",$B$13,0)</f>
        <v>0</v>
      </c>
      <c r="C156" s="30" t="str">
        <f>IF($G$13="Yes",$C$13,"None")</f>
        <v>None</v>
      </c>
      <c r="D156" s="8" t="str">
        <f>VLOOKUP(C156,'Data Sheet'!$A$3:$C$19,3,FALSE)</f>
        <v>N/A</v>
      </c>
      <c r="E156" s="32" t="str">
        <f>IF($G$13="yes",$E$13,"")</f>
        <v/>
      </c>
      <c r="F156" s="25">
        <f t="shared" si="10"/>
        <v>0</v>
      </c>
      <c r="H156" s="6">
        <f>VLOOKUP(C156,'Data Sheet'!$A$3:$B$19,2,FALSE)</f>
        <v>0</v>
      </c>
    </row>
    <row r="157" spans="1:8" x14ac:dyDescent="0.3">
      <c r="A157" s="1">
        <v>3</v>
      </c>
      <c r="B157" s="26">
        <f>IF($G$14="yes",$B$14,0)</f>
        <v>0</v>
      </c>
      <c r="C157" s="30" t="str">
        <f>IF($G$14="Yes",$C$14,"None")</f>
        <v>None</v>
      </c>
      <c r="D157" s="8" t="str">
        <f>VLOOKUP(C157,'Data Sheet'!$A$3:$C$19,3,FALSE)</f>
        <v>N/A</v>
      </c>
      <c r="E157" s="32" t="str">
        <f>IF($G$14="yes",$E$14,"")</f>
        <v/>
      </c>
      <c r="F157" s="25">
        <f t="shared" si="10"/>
        <v>0</v>
      </c>
      <c r="H157" s="6">
        <f>VLOOKUP(C157,'Data Sheet'!$A$3:$B$19,2,FALSE)</f>
        <v>0</v>
      </c>
    </row>
    <row r="158" spans="1:8" x14ac:dyDescent="0.3">
      <c r="A158" s="1">
        <v>4</v>
      </c>
      <c r="B158" s="26">
        <f>IF($G$15="yes",$B$15,0)</f>
        <v>0</v>
      </c>
      <c r="C158" s="30" t="str">
        <f>IF($G$15="Yes",$C$15,"None")</f>
        <v>None</v>
      </c>
      <c r="D158" s="8" t="str">
        <f>VLOOKUP(C158,'Data Sheet'!$A$3:$C$19,3,FALSE)</f>
        <v>N/A</v>
      </c>
      <c r="E158" s="32" t="str">
        <f>IF($G$15="yes",$E$15,"")</f>
        <v/>
      </c>
      <c r="F158" s="25">
        <f t="shared" si="10"/>
        <v>0</v>
      </c>
      <c r="H158" s="6">
        <f>VLOOKUP(C158,'Data Sheet'!$A$3:$B$19,2,FALSE)</f>
        <v>0</v>
      </c>
    </row>
    <row r="159" spans="1:8" x14ac:dyDescent="0.3">
      <c r="A159" s="1">
        <v>5</v>
      </c>
      <c r="B159" s="26">
        <f>IF($G$16="yes",$B$16,0)</f>
        <v>0</v>
      </c>
      <c r="C159" s="30" t="str">
        <f>IF($G$16="Yes",$C$16,"None")</f>
        <v>None</v>
      </c>
      <c r="D159" s="8" t="str">
        <f>VLOOKUP(C159,'Data Sheet'!$A$3:$C$19,3,FALSE)</f>
        <v>N/A</v>
      </c>
      <c r="E159" s="32" t="str">
        <f>IF($G$16="yes",$E$16,"")</f>
        <v/>
      </c>
      <c r="F159" s="25">
        <f t="shared" si="10"/>
        <v>0</v>
      </c>
      <c r="H159" s="6">
        <f>VLOOKUP(C159,'Data Sheet'!$A$3:$B$19,2,FALSE)</f>
        <v>0</v>
      </c>
    </row>
    <row r="160" spans="1:8" x14ac:dyDescent="0.3">
      <c r="A160" s="1">
        <v>6</v>
      </c>
      <c r="B160" s="26">
        <f>IF($G$17="yes",$B$17,0)</f>
        <v>0</v>
      </c>
      <c r="C160" s="30" t="str">
        <f>IF($G$17="Yes",$C$17,"None")</f>
        <v>None</v>
      </c>
      <c r="D160" s="8" t="str">
        <f>VLOOKUP(C160,'Data Sheet'!$A$3:$C$19,3,FALSE)</f>
        <v>N/A</v>
      </c>
      <c r="E160" s="32" t="str">
        <f>IF($G$17="yes",$E$17,"")</f>
        <v/>
      </c>
      <c r="F160" s="25">
        <f t="shared" si="10"/>
        <v>0</v>
      </c>
      <c r="H160" s="6">
        <f>VLOOKUP(C160,'Data Sheet'!$A$3:$B$19,2,FALSE)</f>
        <v>0</v>
      </c>
    </row>
    <row r="161" spans="1:8" x14ac:dyDescent="0.3">
      <c r="A161" s="1">
        <v>7</v>
      </c>
      <c r="B161" s="26">
        <f>IF($G$18="yes",$B$18,0)</f>
        <v>0</v>
      </c>
      <c r="C161" s="30" t="str">
        <f>IF($G$18="Yes",$C$18,"None")</f>
        <v>None</v>
      </c>
      <c r="D161" s="8" t="str">
        <f>VLOOKUP(C161,'Data Sheet'!$A$3:$C$19,3,FALSE)</f>
        <v>N/A</v>
      </c>
      <c r="E161" s="32" t="str">
        <f>IF($G$18="yes",$E$18,"")</f>
        <v/>
      </c>
      <c r="F161" s="25">
        <f t="shared" si="10"/>
        <v>0</v>
      </c>
      <c r="H161" s="6">
        <f>VLOOKUP(C161,'Data Sheet'!$A$3:$B$19,2,FALSE)</f>
        <v>0</v>
      </c>
    </row>
    <row r="162" spans="1:8" x14ac:dyDescent="0.3">
      <c r="A162" s="1">
        <v>8</v>
      </c>
      <c r="B162" s="50">
        <f>IF($G$19="yes",$B$19,0)</f>
        <v>0</v>
      </c>
      <c r="C162" s="51" t="str">
        <f>IF($G$19="Yes",$C$19,"None")</f>
        <v>None</v>
      </c>
      <c r="D162" s="8" t="str">
        <f>VLOOKUP(C162,'Data Sheet'!$A$3:$C$19,3,FALSE)</f>
        <v>N/A</v>
      </c>
      <c r="E162" s="52" t="str">
        <f>IF($G$19="yes",$E$19,"")</f>
        <v/>
      </c>
      <c r="F162" s="25">
        <f t="shared" si="10"/>
        <v>0</v>
      </c>
      <c r="H162" s="6">
        <f>VLOOKUP(C162,'Data Sheet'!$A$3:$B$19,2,FALSE)</f>
        <v>0</v>
      </c>
    </row>
    <row r="163" spans="1:8" x14ac:dyDescent="0.3">
      <c r="A163" s="22">
        <v>9</v>
      </c>
      <c r="B163" s="50">
        <f>IF($G$20="yes",$B$20,0)</f>
        <v>0</v>
      </c>
      <c r="C163" s="51" t="str">
        <f>IF($G$20="Yes",$C$20,"None")</f>
        <v>None</v>
      </c>
      <c r="D163" s="8" t="str">
        <f>VLOOKUP(C163,'Data Sheet'!$A$3:$C$19,3,FALSE)</f>
        <v>N/A</v>
      </c>
      <c r="E163" s="52" t="str">
        <f>IF($G$20="yes",$E$20,"")</f>
        <v/>
      </c>
      <c r="F163" s="25">
        <f t="shared" si="10"/>
        <v>0</v>
      </c>
      <c r="H163" s="6">
        <f>VLOOKUP(C163,'Data Sheet'!$A$3:$B$19,2,FALSE)</f>
        <v>0</v>
      </c>
    </row>
    <row r="164" spans="1:8" x14ac:dyDescent="0.3">
      <c r="A164" s="22">
        <v>10</v>
      </c>
      <c r="B164" s="50">
        <f>IF($G$21="yes",$B$21,0)</f>
        <v>0</v>
      </c>
      <c r="C164" s="51" t="str">
        <f>IF($G$21="Yes",$C$21,"None")</f>
        <v>None</v>
      </c>
      <c r="D164" s="8" t="str">
        <f>VLOOKUP(C164,'Data Sheet'!$A$3:$C$19,3,FALSE)</f>
        <v>N/A</v>
      </c>
      <c r="E164" s="52" t="str">
        <f>IF($G$21="yes",$E$21,"")</f>
        <v/>
      </c>
      <c r="F164" s="25">
        <f t="shared" si="10"/>
        <v>0</v>
      </c>
      <c r="H164" s="6">
        <f>VLOOKUP(C164,'Data Sheet'!$A$3:$B$19,2,FALSE)</f>
        <v>0</v>
      </c>
    </row>
    <row r="165" spans="1:8" ht="15" thickBot="1" x14ac:dyDescent="0.35"/>
    <row r="166" spans="1:8" x14ac:dyDescent="0.3">
      <c r="A166" s="73">
        <f>VLOOKUP(A152,'Data Sheet'!$E$3:$F$152,2,FALSE)</f>
        <v>45566</v>
      </c>
      <c r="B166" s="74"/>
      <c r="C166" s="20">
        <f>VLOOKUP(A166,'Data Sheet'!$F$3:$G$152,2)</f>
        <v>23</v>
      </c>
      <c r="D166" s="19">
        <f>C166*R12</f>
        <v>0</v>
      </c>
    </row>
    <row r="167" spans="1:8" ht="15" thickBot="1" x14ac:dyDescent="0.35">
      <c r="A167" s="75"/>
      <c r="B167" s="76"/>
      <c r="C167" s="21" t="s">
        <v>23</v>
      </c>
      <c r="D167" s="17" t="s">
        <v>0</v>
      </c>
      <c r="E167" s="14" t="s">
        <v>22</v>
      </c>
      <c r="F167" s="15">
        <f>SUM(F169:F178)</f>
        <v>0</v>
      </c>
    </row>
    <row r="168" spans="1:8" ht="15" thickBot="1" x14ac:dyDescent="0.35">
      <c r="A168" s="18"/>
      <c r="B168" s="16" t="s">
        <v>0</v>
      </c>
      <c r="C168" s="3" t="s">
        <v>2</v>
      </c>
      <c r="D168" s="3" t="s">
        <v>1</v>
      </c>
      <c r="E168" s="3" t="s">
        <v>3</v>
      </c>
      <c r="F168" s="3" t="s">
        <v>4</v>
      </c>
    </row>
    <row r="169" spans="1:8" x14ac:dyDescent="0.3">
      <c r="A169" s="1">
        <v>1</v>
      </c>
      <c r="B169" s="26">
        <f>IF($G$12="yes",$B$12,0)</f>
        <v>0</v>
      </c>
      <c r="C169" s="9" t="str">
        <f>IF($G$12="Yes",$C$12,"None")</f>
        <v>None</v>
      </c>
      <c r="D169" s="8" t="str">
        <f>VLOOKUP(C169,'Data Sheet'!$A$3:$C$19,3,FALSE)</f>
        <v>N/A</v>
      </c>
      <c r="E169" s="31" t="str">
        <f>IF($G$12="yes",$E$12,"")</f>
        <v/>
      </c>
      <c r="F169" s="11">
        <f t="shared" ref="F169:F178" si="11">IF(C169="",0,(B169*H169))</f>
        <v>0</v>
      </c>
      <c r="H169" s="6">
        <f>VLOOKUP(C169,'Data Sheet'!$A$3:$B$19,2,FALSE)</f>
        <v>0</v>
      </c>
    </row>
    <row r="170" spans="1:8" x14ac:dyDescent="0.3">
      <c r="A170" s="1">
        <v>2</v>
      </c>
      <c r="B170" s="26">
        <f>IF($G$13="yes",$B$13,0)</f>
        <v>0</v>
      </c>
      <c r="C170" s="30" t="str">
        <f>IF($G$13="Yes",$C$13,"None")</f>
        <v>None</v>
      </c>
      <c r="D170" s="8" t="str">
        <f>VLOOKUP(C170,'Data Sheet'!$A$3:$C$19,3,FALSE)</f>
        <v>N/A</v>
      </c>
      <c r="E170" s="32" t="str">
        <f>IF($G$13="yes",$E$13,"")</f>
        <v/>
      </c>
      <c r="F170" s="25">
        <f t="shared" si="11"/>
        <v>0</v>
      </c>
      <c r="H170" s="6">
        <f>VLOOKUP(C170,'Data Sheet'!$A$3:$B$19,2,FALSE)</f>
        <v>0</v>
      </c>
    </row>
    <row r="171" spans="1:8" x14ac:dyDescent="0.3">
      <c r="A171" s="1">
        <v>3</v>
      </c>
      <c r="B171" s="26">
        <f>IF($G$14="yes",$B$14,0)</f>
        <v>0</v>
      </c>
      <c r="C171" s="30" t="str">
        <f>IF($G$14="Yes",$C$14,"None")</f>
        <v>None</v>
      </c>
      <c r="D171" s="8" t="str">
        <f>VLOOKUP(C171,'Data Sheet'!$A$3:$C$19,3,FALSE)</f>
        <v>N/A</v>
      </c>
      <c r="E171" s="32" t="str">
        <f>IF($G$14="yes",$E$14,"")</f>
        <v/>
      </c>
      <c r="F171" s="25">
        <f t="shared" si="11"/>
        <v>0</v>
      </c>
      <c r="H171" s="6">
        <f>VLOOKUP(C171,'Data Sheet'!$A$3:$B$19,2,FALSE)</f>
        <v>0</v>
      </c>
    </row>
    <row r="172" spans="1:8" x14ac:dyDescent="0.3">
      <c r="A172" s="1">
        <v>4</v>
      </c>
      <c r="B172" s="26">
        <f>IF($G$15="yes",$B$15,0)</f>
        <v>0</v>
      </c>
      <c r="C172" s="30" t="str">
        <f>IF($G$15="Yes",$C$15,"None")</f>
        <v>None</v>
      </c>
      <c r="D172" s="8" t="str">
        <f>VLOOKUP(C172,'Data Sheet'!$A$3:$C$19,3,FALSE)</f>
        <v>N/A</v>
      </c>
      <c r="E172" s="32" t="str">
        <f>IF($G$15="yes",$E$15,"")</f>
        <v/>
      </c>
      <c r="F172" s="25">
        <f t="shared" si="11"/>
        <v>0</v>
      </c>
      <c r="H172" s="6">
        <f>VLOOKUP(C172,'Data Sheet'!$A$3:$B$19,2,FALSE)</f>
        <v>0</v>
      </c>
    </row>
    <row r="173" spans="1:8" x14ac:dyDescent="0.3">
      <c r="A173" s="1">
        <v>5</v>
      </c>
      <c r="B173" s="26">
        <f>IF($G$16="yes",$B$16,0)</f>
        <v>0</v>
      </c>
      <c r="C173" s="30" t="str">
        <f>IF($G$16="Yes",$C$16,"None")</f>
        <v>None</v>
      </c>
      <c r="D173" s="8" t="str">
        <f>VLOOKUP(C173,'Data Sheet'!$A$3:$C$19,3,FALSE)</f>
        <v>N/A</v>
      </c>
      <c r="E173" s="32" t="str">
        <f>IF($G$16="yes",$E$16,"")</f>
        <v/>
      </c>
      <c r="F173" s="25">
        <f t="shared" si="11"/>
        <v>0</v>
      </c>
      <c r="H173" s="6">
        <f>VLOOKUP(C173,'Data Sheet'!$A$3:$B$19,2,FALSE)</f>
        <v>0</v>
      </c>
    </row>
    <row r="174" spans="1:8" x14ac:dyDescent="0.3">
      <c r="A174" s="1">
        <v>6</v>
      </c>
      <c r="B174" s="26">
        <f>IF($G$17="yes",$B$17,0)</f>
        <v>0</v>
      </c>
      <c r="C174" s="30" t="str">
        <f>IF($G$17="Yes",$C$17,"None")</f>
        <v>None</v>
      </c>
      <c r="D174" s="8" t="str">
        <f>VLOOKUP(C174,'Data Sheet'!$A$3:$C$19,3,FALSE)</f>
        <v>N/A</v>
      </c>
      <c r="E174" s="32" t="str">
        <f>IF($G$17="yes",$E$17,"")</f>
        <v/>
      </c>
      <c r="F174" s="25">
        <f t="shared" si="11"/>
        <v>0</v>
      </c>
      <c r="H174" s="6">
        <f>VLOOKUP(C174,'Data Sheet'!$A$3:$B$19,2,FALSE)</f>
        <v>0</v>
      </c>
    </row>
    <row r="175" spans="1:8" x14ac:dyDescent="0.3">
      <c r="A175" s="1">
        <v>7</v>
      </c>
      <c r="B175" s="26">
        <f>IF($G$18="yes",$B$18,0)</f>
        <v>0</v>
      </c>
      <c r="C175" s="30" t="str">
        <f>IF($G$18="Yes",$C$18,"None")</f>
        <v>None</v>
      </c>
      <c r="D175" s="8" t="str">
        <f>VLOOKUP(C175,'Data Sheet'!$A$3:$C$19,3,FALSE)</f>
        <v>N/A</v>
      </c>
      <c r="E175" s="32" t="str">
        <f>IF($G$18="yes",$E$18,"")</f>
        <v/>
      </c>
      <c r="F175" s="25">
        <f t="shared" si="11"/>
        <v>0</v>
      </c>
      <c r="H175" s="6">
        <f>VLOOKUP(C175,'Data Sheet'!$A$3:$B$19,2,FALSE)</f>
        <v>0</v>
      </c>
    </row>
    <row r="176" spans="1:8" x14ac:dyDescent="0.3">
      <c r="A176" s="1">
        <v>8</v>
      </c>
      <c r="B176" s="50">
        <f>IF($G$19="yes",$B$19,0)</f>
        <v>0</v>
      </c>
      <c r="C176" s="51" t="str">
        <f>IF($G$19="Yes",$C$19,"None")</f>
        <v>None</v>
      </c>
      <c r="D176" s="8" t="str">
        <f>VLOOKUP(C176,'Data Sheet'!$A$3:$C$19,3,FALSE)</f>
        <v>N/A</v>
      </c>
      <c r="E176" s="52" t="str">
        <f>IF($G$19="yes",$E$19,"")</f>
        <v/>
      </c>
      <c r="F176" s="25">
        <f t="shared" si="11"/>
        <v>0</v>
      </c>
      <c r="H176" s="6">
        <f>VLOOKUP(C176,'Data Sheet'!$A$3:$B$19,2,FALSE)</f>
        <v>0</v>
      </c>
    </row>
    <row r="177" spans="1:8" x14ac:dyDescent="0.3">
      <c r="A177" s="22">
        <v>9</v>
      </c>
      <c r="B177" s="50">
        <f>IF($G$20="yes",$B$20,0)</f>
        <v>0</v>
      </c>
      <c r="C177" s="51" t="str">
        <f>IF($G$20="Yes",$C$20,"None")</f>
        <v>None</v>
      </c>
      <c r="D177" s="8" t="str">
        <f>VLOOKUP(C177,'Data Sheet'!$A$3:$C$19,3,FALSE)</f>
        <v>N/A</v>
      </c>
      <c r="E177" s="52" t="str">
        <f>IF($G$20="yes",$E$20,"")</f>
        <v/>
      </c>
      <c r="F177" s="25">
        <f t="shared" si="11"/>
        <v>0</v>
      </c>
      <c r="H177" s="6">
        <f>VLOOKUP(C177,'Data Sheet'!$A$3:$B$19,2,FALSE)</f>
        <v>0</v>
      </c>
    </row>
    <row r="178" spans="1:8" x14ac:dyDescent="0.3">
      <c r="A178" s="22">
        <v>10</v>
      </c>
      <c r="B178" s="50">
        <f>IF($G$21="yes",$B$21,0)</f>
        <v>0</v>
      </c>
      <c r="C178" s="51" t="str">
        <f>IF($G$21="Yes",$C$21,"None")</f>
        <v>None</v>
      </c>
      <c r="D178" s="8" t="str">
        <f>VLOOKUP(C178,'Data Sheet'!$A$3:$C$19,3,FALSE)</f>
        <v>N/A</v>
      </c>
      <c r="E178" s="52" t="str">
        <f>IF($G$21="yes",$E$21,"")</f>
        <v/>
      </c>
      <c r="F178" s="25">
        <f t="shared" si="11"/>
        <v>0</v>
      </c>
      <c r="H178" s="6">
        <f>VLOOKUP(C178,'Data Sheet'!$A$3:$B$19,2,FALSE)</f>
        <v>0</v>
      </c>
    </row>
    <row r="179" spans="1:8" ht="15" thickBot="1" x14ac:dyDescent="0.35"/>
    <row r="180" spans="1:8" x14ac:dyDescent="0.3">
      <c r="A180" s="73">
        <f>VLOOKUP(A166,'Data Sheet'!$E$3:$F$152,2,FALSE)</f>
        <v>45597</v>
      </c>
      <c r="B180" s="74"/>
      <c r="C180" s="20">
        <f>VLOOKUP(A180,'Data Sheet'!$F$3:$G$152,2)</f>
        <v>19</v>
      </c>
      <c r="D180" s="19">
        <f>C180*R12</f>
        <v>0</v>
      </c>
    </row>
    <row r="181" spans="1:8" ht="15" thickBot="1" x14ac:dyDescent="0.35">
      <c r="A181" s="75"/>
      <c r="B181" s="76"/>
      <c r="C181" s="21" t="s">
        <v>23</v>
      </c>
      <c r="D181" s="17" t="s">
        <v>0</v>
      </c>
      <c r="E181" s="14" t="s">
        <v>22</v>
      </c>
      <c r="F181" s="15">
        <f>SUM(F183:F192)</f>
        <v>0</v>
      </c>
    </row>
    <row r="182" spans="1:8" ht="15" thickBot="1" x14ac:dyDescent="0.35">
      <c r="A182" s="18"/>
      <c r="B182" s="16" t="s">
        <v>0</v>
      </c>
      <c r="C182" s="3" t="s">
        <v>2</v>
      </c>
      <c r="D182" s="3" t="s">
        <v>1</v>
      </c>
      <c r="E182" s="3" t="s">
        <v>3</v>
      </c>
      <c r="F182" s="3" t="s">
        <v>4</v>
      </c>
    </row>
    <row r="183" spans="1:8" x14ac:dyDescent="0.3">
      <c r="A183" s="1">
        <v>1</v>
      </c>
      <c r="B183" s="26">
        <f>IF($G$12="yes",$B$12,0)</f>
        <v>0</v>
      </c>
      <c r="C183" s="30" t="str">
        <f>IF($G$12="Yes",$C$12,"None")</f>
        <v>None</v>
      </c>
      <c r="D183" s="8" t="str">
        <f>VLOOKUP(C183,'Data Sheet'!$A$3:$C$19,3,FALSE)</f>
        <v>N/A</v>
      </c>
      <c r="E183" s="31" t="str">
        <f>IF($G$12="yes",$E$12,"")</f>
        <v/>
      </c>
      <c r="F183" s="11">
        <f t="shared" ref="F183:F192" si="12">IF(C183="",0,(B183*H183))</f>
        <v>0</v>
      </c>
      <c r="H183" s="6">
        <f>VLOOKUP(C183,'Data Sheet'!$A$3:$B$19,2,FALSE)</f>
        <v>0</v>
      </c>
    </row>
    <row r="184" spans="1:8" x14ac:dyDescent="0.3">
      <c r="A184" s="1">
        <v>2</v>
      </c>
      <c r="B184" s="26">
        <f>IF($G$13="yes",$B$13,0)</f>
        <v>0</v>
      </c>
      <c r="C184" s="30" t="str">
        <f>IF($G$13="Yes",$C$13,"None")</f>
        <v>None</v>
      </c>
      <c r="D184" s="8" t="str">
        <f>VLOOKUP(C184,'Data Sheet'!$A$3:$C$19,3,FALSE)</f>
        <v>N/A</v>
      </c>
      <c r="E184" s="32" t="str">
        <f>IF($G$13="yes",$E$13,"")</f>
        <v/>
      </c>
      <c r="F184" s="25">
        <f t="shared" si="12"/>
        <v>0</v>
      </c>
      <c r="H184" s="6">
        <f>VLOOKUP(C184,'Data Sheet'!$A$3:$B$19,2,FALSE)</f>
        <v>0</v>
      </c>
    </row>
    <row r="185" spans="1:8" x14ac:dyDescent="0.3">
      <c r="A185" s="1">
        <v>3</v>
      </c>
      <c r="B185" s="26">
        <f>IF($G$14="yes",$B$14,0)</f>
        <v>0</v>
      </c>
      <c r="C185" s="30" t="str">
        <f>IF($G$14="Yes",$C$14,"None")</f>
        <v>None</v>
      </c>
      <c r="D185" s="8" t="str">
        <f>VLOOKUP(C185,'Data Sheet'!$A$3:$C$19,3,FALSE)</f>
        <v>N/A</v>
      </c>
      <c r="E185" s="32" t="str">
        <f>IF($G$14="yes",$E$14,"")</f>
        <v/>
      </c>
      <c r="F185" s="25">
        <f t="shared" si="12"/>
        <v>0</v>
      </c>
      <c r="H185" s="6">
        <f>VLOOKUP(C185,'Data Sheet'!$A$3:$B$19,2,FALSE)</f>
        <v>0</v>
      </c>
    </row>
    <row r="186" spans="1:8" x14ac:dyDescent="0.3">
      <c r="A186" s="1">
        <v>4</v>
      </c>
      <c r="B186" s="26">
        <f>IF($G$15="yes",$B$15,0)</f>
        <v>0</v>
      </c>
      <c r="C186" s="30" t="str">
        <f>IF($G$15="Yes",$C$15,"None")</f>
        <v>None</v>
      </c>
      <c r="D186" s="8" t="str">
        <f>VLOOKUP(C186,'Data Sheet'!$A$3:$C$19,3,FALSE)</f>
        <v>N/A</v>
      </c>
      <c r="E186" s="32" t="str">
        <f>IF($G$15="yes",$E$15,"")</f>
        <v/>
      </c>
      <c r="F186" s="25">
        <f t="shared" si="12"/>
        <v>0</v>
      </c>
      <c r="H186" s="6">
        <f>VLOOKUP(C186,'Data Sheet'!$A$3:$B$19,2,FALSE)</f>
        <v>0</v>
      </c>
    </row>
    <row r="187" spans="1:8" x14ac:dyDescent="0.3">
      <c r="A187" s="1">
        <v>5</v>
      </c>
      <c r="B187" s="26">
        <f>IF($G$16="yes",$B$16,0)</f>
        <v>0</v>
      </c>
      <c r="C187" s="30" t="str">
        <f>IF($G$16="Yes",$C$16,"None")</f>
        <v>None</v>
      </c>
      <c r="D187" s="8" t="str">
        <f>VLOOKUP(C187,'Data Sheet'!$A$3:$C$19,3,FALSE)</f>
        <v>N/A</v>
      </c>
      <c r="E187" s="32" t="str">
        <f>IF($G$16="yes",$E$16,"")</f>
        <v/>
      </c>
      <c r="F187" s="25">
        <f t="shared" si="12"/>
        <v>0</v>
      </c>
      <c r="H187" s="6">
        <f>VLOOKUP(C187,'Data Sheet'!$A$3:$B$19,2,FALSE)</f>
        <v>0</v>
      </c>
    </row>
    <row r="188" spans="1:8" x14ac:dyDescent="0.3">
      <c r="A188" s="1">
        <v>6</v>
      </c>
      <c r="B188" s="26">
        <f>IF($G$17="yes",$B$17,0)</f>
        <v>0</v>
      </c>
      <c r="C188" s="30" t="str">
        <f>IF($G$17="Yes",$C$17,"None")</f>
        <v>None</v>
      </c>
      <c r="D188" s="8" t="str">
        <f>VLOOKUP(C188,'Data Sheet'!$A$3:$C$19,3,FALSE)</f>
        <v>N/A</v>
      </c>
      <c r="E188" s="32" t="str">
        <f>IF($G$17="yes",$E$17,"")</f>
        <v/>
      </c>
      <c r="F188" s="25">
        <f t="shared" si="12"/>
        <v>0</v>
      </c>
      <c r="H188" s="6">
        <f>VLOOKUP(C188,'Data Sheet'!$A$3:$B$19,2,FALSE)</f>
        <v>0</v>
      </c>
    </row>
    <row r="189" spans="1:8" x14ac:dyDescent="0.3">
      <c r="A189" s="1">
        <v>7</v>
      </c>
      <c r="B189" s="26">
        <f>IF($G$18="yes",$B$18,0)</f>
        <v>0</v>
      </c>
      <c r="C189" s="30" t="str">
        <f>IF($G$18="Yes",$C$18,"None")</f>
        <v>None</v>
      </c>
      <c r="D189" s="8" t="str">
        <f>VLOOKUP(C189,'Data Sheet'!$A$3:$C$19,3,FALSE)</f>
        <v>N/A</v>
      </c>
      <c r="E189" s="32" t="str">
        <f>IF($G$18="yes",$E$18,"")</f>
        <v/>
      </c>
      <c r="F189" s="25">
        <f t="shared" si="12"/>
        <v>0</v>
      </c>
      <c r="H189" s="6">
        <f>VLOOKUP(C189,'Data Sheet'!$A$3:$B$19,2,FALSE)</f>
        <v>0</v>
      </c>
    </row>
    <row r="190" spans="1:8" x14ac:dyDescent="0.3">
      <c r="A190" s="1">
        <v>8</v>
      </c>
      <c r="B190" s="50">
        <f>IF($G$19="yes",$B$19,0)</f>
        <v>0</v>
      </c>
      <c r="C190" s="51" t="str">
        <f>IF($G$19="Yes",$C$19,"None")</f>
        <v>None</v>
      </c>
      <c r="D190" s="8" t="str">
        <f>VLOOKUP(C190,'Data Sheet'!$A$3:$C$19,3,FALSE)</f>
        <v>N/A</v>
      </c>
      <c r="E190" s="52" t="str">
        <f>IF($G$19="yes",$E$19,"")</f>
        <v/>
      </c>
      <c r="F190" s="25">
        <f t="shared" si="12"/>
        <v>0</v>
      </c>
      <c r="H190" s="6">
        <f>VLOOKUP(C190,'Data Sheet'!$A$3:$B$19,2,FALSE)</f>
        <v>0</v>
      </c>
    </row>
    <row r="191" spans="1:8" x14ac:dyDescent="0.3">
      <c r="A191" s="22">
        <v>9</v>
      </c>
      <c r="B191" s="50">
        <f>IF($G$20="yes",$B$20,0)</f>
        <v>0</v>
      </c>
      <c r="C191" s="51" t="str">
        <f>IF($G$20="Yes",$C$20,"None")</f>
        <v>None</v>
      </c>
      <c r="D191" s="8" t="str">
        <f>VLOOKUP(C191,'Data Sheet'!$A$3:$C$19,3,FALSE)</f>
        <v>N/A</v>
      </c>
      <c r="E191" s="52" t="str">
        <f>IF($G$20="yes",$E$20,"")</f>
        <v/>
      </c>
      <c r="F191" s="25">
        <f t="shared" si="12"/>
        <v>0</v>
      </c>
      <c r="H191" s="6">
        <f>VLOOKUP(C191,'Data Sheet'!$A$3:$B$19,2,FALSE)</f>
        <v>0</v>
      </c>
    </row>
    <row r="192" spans="1:8" x14ac:dyDescent="0.3">
      <c r="A192" s="22">
        <v>10</v>
      </c>
      <c r="B192" s="50">
        <f>IF($G$21="yes",$B$21,0)</f>
        <v>0</v>
      </c>
      <c r="C192" s="51" t="str">
        <f>IF($G$21="Yes",$C$21,"None")</f>
        <v>None</v>
      </c>
      <c r="D192" s="8" t="str">
        <f>VLOOKUP(C192,'Data Sheet'!$A$3:$C$19,3,FALSE)</f>
        <v>N/A</v>
      </c>
      <c r="E192" s="52" t="str">
        <f>IF($G$21="yes",$E$21,"")</f>
        <v/>
      </c>
      <c r="F192" s="25">
        <f t="shared" si="12"/>
        <v>0</v>
      </c>
      <c r="H192" s="6">
        <f>VLOOKUP(C192,'Data Sheet'!$A$3:$B$19,2,FALSE)</f>
        <v>0</v>
      </c>
    </row>
  </sheetData>
  <sheetProtection selectLockedCells="1"/>
  <mergeCells count="22">
    <mergeCell ref="A152:B153"/>
    <mergeCell ref="A166:B167"/>
    <mergeCell ref="A180:B181"/>
    <mergeCell ref="A148:F148"/>
    <mergeCell ref="A149:F149"/>
    <mergeCell ref="A100:F100"/>
    <mergeCell ref="A104:B105"/>
    <mergeCell ref="A101:F101"/>
    <mergeCell ref="A118:B119"/>
    <mergeCell ref="A132:B133"/>
    <mergeCell ref="A56:B57"/>
    <mergeCell ref="A70:B71"/>
    <mergeCell ref="A84:B85"/>
    <mergeCell ref="A52:F52"/>
    <mergeCell ref="A53:F53"/>
    <mergeCell ref="A9:B10"/>
    <mergeCell ref="A1:F1"/>
    <mergeCell ref="A2:F2"/>
    <mergeCell ref="A23:B24"/>
    <mergeCell ref="A37:B38"/>
    <mergeCell ref="A3:F3"/>
    <mergeCell ref="A4:F4"/>
  </mergeCells>
  <dataValidations count="1">
    <dataValidation type="list" allowBlank="1" showInputMessage="1" showErrorMessage="1" sqref="C97:C99 C54 C145:C147 C150 C50:C51 C102" xr:uid="{00000000-0002-0000-0000-000000000000}">
      <formula1>#REF!</formula1>
    </dataValidation>
  </dataValidations>
  <pageMargins left="0.25" right="0.25" top="0.5" bottom="0.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'Data Sheet'!$L$3:$L$5</xm:f>
          </x14:formula1>
          <xm:sqref>G12:G21</xm:sqref>
        </x14:dataValidation>
        <x14:dataValidation type="list" allowBlank="1" showInputMessage="1" showErrorMessage="1" xr:uid="{00000000-0002-0000-0000-000002000000}">
          <x14:formula1>
            <xm:f>'Data Sheet'!$A$3:$A$19</xm:f>
          </x14:formula1>
          <xm:sqref>C183:C192 C12:C21 C26:C35 C40:C49 C59:C68 C73:C82 C87:C96 C107:C116 C121:C130 C135:C144 C155:C164 C169:C178</xm:sqref>
        </x14:dataValidation>
        <x14:dataValidation type="list" allowBlank="1" showInputMessage="1" showErrorMessage="1" xr:uid="{00000000-0002-0000-0000-00000E000000}">
          <x14:formula1>
            <xm:f>'Data Sheet'!$E$3:$E$153</xm:f>
          </x14:formula1>
          <xm:sqref>A9:B10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3"/>
  <sheetViews>
    <sheetView workbookViewId="0">
      <selection activeCell="F153" sqref="F153"/>
    </sheetView>
  </sheetViews>
  <sheetFormatPr defaultRowHeight="14.4" x14ac:dyDescent="0.3"/>
  <cols>
    <col min="1" max="1" width="9.109375" style="1"/>
    <col min="3" max="3" width="9.109375" style="1"/>
    <col min="5" max="5" width="11.33203125" customWidth="1"/>
    <col min="6" max="6" width="15.5546875" customWidth="1"/>
    <col min="7" max="7" width="5.44140625" customWidth="1"/>
    <col min="11" max="11" width="9.33203125" customWidth="1"/>
  </cols>
  <sheetData>
    <row r="1" spans="1:12" x14ac:dyDescent="0.3">
      <c r="E1" s="24"/>
      <c r="F1" s="79" t="s">
        <v>18</v>
      </c>
      <c r="G1" s="79"/>
      <c r="I1" s="79" t="s">
        <v>20</v>
      </c>
      <c r="J1" s="79"/>
    </row>
    <row r="2" spans="1:12" x14ac:dyDescent="0.3">
      <c r="A2" s="55" t="s">
        <v>12</v>
      </c>
      <c r="B2" s="55" t="s">
        <v>17</v>
      </c>
      <c r="C2" s="55" t="s">
        <v>7</v>
      </c>
      <c r="D2" s="55"/>
      <c r="E2" s="24"/>
      <c r="F2" s="79" t="s">
        <v>19</v>
      </c>
      <c r="G2" s="79"/>
      <c r="I2" s="79" t="s">
        <v>21</v>
      </c>
      <c r="J2" s="79"/>
      <c r="L2" t="s">
        <v>43</v>
      </c>
    </row>
    <row r="3" spans="1:12" x14ac:dyDescent="0.3">
      <c r="A3" s="27" t="s">
        <v>24</v>
      </c>
      <c r="B3" s="28">
        <v>0</v>
      </c>
      <c r="C3" s="27" t="s">
        <v>25</v>
      </c>
      <c r="E3" s="7"/>
      <c r="F3" s="7">
        <v>45108</v>
      </c>
      <c r="G3">
        <v>20</v>
      </c>
      <c r="I3">
        <v>1</v>
      </c>
      <c r="J3">
        <f>I3*7</f>
        <v>7</v>
      </c>
    </row>
    <row r="4" spans="1:12" x14ac:dyDescent="0.3">
      <c r="A4" s="1" t="s">
        <v>49</v>
      </c>
      <c r="B4" s="54">
        <v>36.880000000000003</v>
      </c>
      <c r="C4" s="1" t="s">
        <v>8</v>
      </c>
      <c r="E4" s="7">
        <v>45108</v>
      </c>
      <c r="F4" s="7">
        <v>45139</v>
      </c>
      <c r="G4">
        <v>23</v>
      </c>
      <c r="I4">
        <v>2</v>
      </c>
      <c r="J4">
        <f t="shared" ref="J4:J26" si="0">I4*7</f>
        <v>14</v>
      </c>
      <c r="L4" t="s">
        <v>42</v>
      </c>
    </row>
    <row r="5" spans="1:12" x14ac:dyDescent="0.3">
      <c r="A5" s="1" t="s">
        <v>50</v>
      </c>
      <c r="B5" s="6">
        <v>13.28</v>
      </c>
      <c r="C5" s="1" t="s">
        <v>9</v>
      </c>
      <c r="E5" s="7">
        <v>45139</v>
      </c>
      <c r="F5" s="7">
        <v>45170</v>
      </c>
      <c r="G5">
        <v>20</v>
      </c>
      <c r="I5">
        <v>3</v>
      </c>
      <c r="J5">
        <f t="shared" si="0"/>
        <v>21</v>
      </c>
      <c r="L5" t="s">
        <v>44</v>
      </c>
    </row>
    <row r="6" spans="1:12" x14ac:dyDescent="0.3">
      <c r="A6" s="1" t="s">
        <v>51</v>
      </c>
      <c r="B6" s="6">
        <v>6.54</v>
      </c>
      <c r="C6" s="1" t="s">
        <v>10</v>
      </c>
      <c r="E6" s="7">
        <v>45170</v>
      </c>
      <c r="F6" s="7">
        <v>45200</v>
      </c>
      <c r="G6">
        <v>22</v>
      </c>
      <c r="I6">
        <v>4</v>
      </c>
      <c r="J6">
        <f t="shared" si="0"/>
        <v>28</v>
      </c>
    </row>
    <row r="7" spans="1:12" x14ac:dyDescent="0.3">
      <c r="A7" s="1" t="s">
        <v>52</v>
      </c>
      <c r="B7" s="6">
        <v>6.54</v>
      </c>
      <c r="C7" s="1" t="s">
        <v>11</v>
      </c>
      <c r="E7" s="7">
        <v>45200</v>
      </c>
      <c r="F7" s="7">
        <v>45231</v>
      </c>
      <c r="G7">
        <v>20</v>
      </c>
      <c r="I7">
        <v>5</v>
      </c>
      <c r="J7">
        <f t="shared" si="0"/>
        <v>35</v>
      </c>
    </row>
    <row r="8" spans="1:12" x14ac:dyDescent="0.3">
      <c r="A8" s="1" t="s">
        <v>53</v>
      </c>
      <c r="B8" s="6">
        <v>6.54</v>
      </c>
      <c r="C8" s="2" t="s">
        <v>26</v>
      </c>
      <c r="E8" s="7">
        <v>45231</v>
      </c>
      <c r="F8" s="7">
        <v>45261</v>
      </c>
      <c r="G8">
        <v>19</v>
      </c>
      <c r="I8">
        <v>6</v>
      </c>
      <c r="J8">
        <f t="shared" si="0"/>
        <v>42</v>
      </c>
    </row>
    <row r="9" spans="1:12" x14ac:dyDescent="0.3">
      <c r="A9" s="1" t="s">
        <v>55</v>
      </c>
      <c r="B9" s="6">
        <v>18.559999999999999</v>
      </c>
      <c r="C9" s="1" t="s">
        <v>8</v>
      </c>
      <c r="E9" s="7">
        <v>45261</v>
      </c>
      <c r="F9" s="7">
        <v>45292</v>
      </c>
      <c r="G9">
        <v>22</v>
      </c>
      <c r="I9">
        <v>7</v>
      </c>
      <c r="J9">
        <f t="shared" si="0"/>
        <v>49</v>
      </c>
    </row>
    <row r="10" spans="1:12" ht="14.4" customHeight="1" x14ac:dyDescent="0.3">
      <c r="A10" s="1" t="s">
        <v>40</v>
      </c>
      <c r="B10" s="6">
        <v>52.85</v>
      </c>
      <c r="C10" s="1" t="s">
        <v>8</v>
      </c>
      <c r="E10" s="7">
        <v>45292</v>
      </c>
      <c r="F10" s="7">
        <v>45323</v>
      </c>
      <c r="G10">
        <v>21</v>
      </c>
      <c r="I10">
        <v>8</v>
      </c>
      <c r="J10">
        <f t="shared" si="0"/>
        <v>56</v>
      </c>
    </row>
    <row r="11" spans="1:12" ht="14.4" customHeight="1" x14ac:dyDescent="0.3">
      <c r="A11" s="1" t="s">
        <v>13</v>
      </c>
      <c r="B11" s="6">
        <v>43.38</v>
      </c>
      <c r="C11" s="1" t="s">
        <v>8</v>
      </c>
      <c r="E11" s="7">
        <v>45323</v>
      </c>
      <c r="F11" s="7">
        <v>45352</v>
      </c>
      <c r="G11">
        <v>21</v>
      </c>
      <c r="I11">
        <v>9</v>
      </c>
      <c r="J11">
        <f t="shared" si="0"/>
        <v>63</v>
      </c>
    </row>
    <row r="12" spans="1:12" ht="14.4" customHeight="1" x14ac:dyDescent="0.3">
      <c r="A12" s="1" t="s">
        <v>14</v>
      </c>
      <c r="B12" s="6">
        <v>34.39</v>
      </c>
      <c r="C12" s="1" t="s">
        <v>8</v>
      </c>
      <c r="E12" s="7">
        <v>45352</v>
      </c>
      <c r="F12" s="7">
        <v>45383</v>
      </c>
      <c r="G12">
        <v>22</v>
      </c>
      <c r="I12">
        <v>10</v>
      </c>
      <c r="J12">
        <f t="shared" si="0"/>
        <v>70</v>
      </c>
    </row>
    <row r="13" spans="1:12" ht="14.4" customHeight="1" x14ac:dyDescent="0.3">
      <c r="A13" s="1" t="s">
        <v>15</v>
      </c>
      <c r="B13" s="6">
        <v>36.270000000000003</v>
      </c>
      <c r="C13" s="1" t="s">
        <v>8</v>
      </c>
      <c r="E13" s="7">
        <v>45383</v>
      </c>
      <c r="F13" s="7">
        <v>45413</v>
      </c>
      <c r="G13">
        <v>22</v>
      </c>
      <c r="I13">
        <v>11</v>
      </c>
      <c r="J13">
        <f t="shared" si="0"/>
        <v>77</v>
      </c>
    </row>
    <row r="14" spans="1:12" ht="14.4" customHeight="1" x14ac:dyDescent="0.3">
      <c r="A14" s="1" t="s">
        <v>16</v>
      </c>
      <c r="B14" s="6">
        <v>32.270000000000003</v>
      </c>
      <c r="C14" s="1" t="s">
        <v>8</v>
      </c>
      <c r="E14" s="7">
        <v>45413</v>
      </c>
      <c r="F14" s="7">
        <v>45444</v>
      </c>
      <c r="G14">
        <v>20</v>
      </c>
      <c r="I14">
        <v>12</v>
      </c>
      <c r="J14">
        <f t="shared" si="0"/>
        <v>84</v>
      </c>
    </row>
    <row r="15" spans="1:12" ht="14.4" customHeight="1" x14ac:dyDescent="0.3">
      <c r="A15" s="1" t="s">
        <v>45</v>
      </c>
      <c r="B15" s="6">
        <v>15.05</v>
      </c>
      <c r="C15" s="1" t="s">
        <v>8</v>
      </c>
      <c r="E15" s="7">
        <v>45444</v>
      </c>
      <c r="F15" s="7">
        <v>45474</v>
      </c>
      <c r="G15">
        <v>22</v>
      </c>
      <c r="I15">
        <v>13</v>
      </c>
      <c r="J15">
        <f t="shared" si="0"/>
        <v>91</v>
      </c>
    </row>
    <row r="16" spans="1:12" ht="14.4" customHeight="1" x14ac:dyDescent="0.3">
      <c r="A16" s="1" t="s">
        <v>46</v>
      </c>
      <c r="B16" s="6">
        <v>26.52</v>
      </c>
      <c r="C16" s="1" t="s">
        <v>8</v>
      </c>
      <c r="E16" s="7">
        <v>45474</v>
      </c>
      <c r="F16" s="7">
        <v>45505</v>
      </c>
      <c r="G16">
        <v>22</v>
      </c>
      <c r="I16">
        <v>14</v>
      </c>
      <c r="J16">
        <f t="shared" si="0"/>
        <v>98</v>
      </c>
    </row>
    <row r="17" spans="1:10" ht="14.4" customHeight="1" x14ac:dyDescent="0.3">
      <c r="B17" s="6">
        <v>0</v>
      </c>
      <c r="E17" s="7">
        <v>45505</v>
      </c>
      <c r="F17" s="7">
        <v>45536</v>
      </c>
      <c r="G17">
        <v>21</v>
      </c>
      <c r="I17">
        <v>15</v>
      </c>
      <c r="J17">
        <f t="shared" si="0"/>
        <v>105</v>
      </c>
    </row>
    <row r="18" spans="1:10" ht="14.4" customHeight="1" x14ac:dyDescent="0.3">
      <c r="E18" s="7">
        <v>45536</v>
      </c>
      <c r="F18" s="7">
        <v>45566</v>
      </c>
      <c r="G18">
        <v>23</v>
      </c>
      <c r="I18">
        <v>16</v>
      </c>
      <c r="J18">
        <f t="shared" si="0"/>
        <v>112</v>
      </c>
    </row>
    <row r="19" spans="1:10" ht="14.4" customHeight="1" x14ac:dyDescent="0.3">
      <c r="E19" s="7">
        <v>45566</v>
      </c>
      <c r="F19" s="7">
        <v>45597</v>
      </c>
      <c r="G19">
        <v>19</v>
      </c>
      <c r="I19">
        <v>17</v>
      </c>
      <c r="J19">
        <f t="shared" si="0"/>
        <v>119</v>
      </c>
    </row>
    <row r="20" spans="1:10" ht="14.4" customHeight="1" x14ac:dyDescent="0.3">
      <c r="E20" s="7">
        <v>45597</v>
      </c>
      <c r="F20" s="7">
        <v>45627</v>
      </c>
      <c r="G20">
        <v>20</v>
      </c>
      <c r="I20">
        <v>18</v>
      </c>
      <c r="J20">
        <f t="shared" si="0"/>
        <v>126</v>
      </c>
    </row>
    <row r="21" spans="1:10" ht="14.4" customHeight="1" x14ac:dyDescent="0.3">
      <c r="E21" s="7">
        <v>45627</v>
      </c>
      <c r="F21" s="7">
        <v>45658</v>
      </c>
      <c r="G21">
        <v>22</v>
      </c>
      <c r="I21">
        <v>19</v>
      </c>
      <c r="J21">
        <f t="shared" si="0"/>
        <v>133</v>
      </c>
    </row>
    <row r="22" spans="1:10" ht="14.4" customHeight="1" x14ac:dyDescent="0.3">
      <c r="E22" s="7">
        <v>45658</v>
      </c>
      <c r="F22" s="7">
        <v>45689</v>
      </c>
      <c r="G22">
        <v>20</v>
      </c>
      <c r="I22">
        <v>20</v>
      </c>
      <c r="J22">
        <f t="shared" si="0"/>
        <v>140</v>
      </c>
    </row>
    <row r="23" spans="1:10" ht="14.4" customHeight="1" x14ac:dyDescent="0.3">
      <c r="A23" s="1" t="s">
        <v>7</v>
      </c>
      <c r="E23" s="7">
        <v>45689</v>
      </c>
      <c r="F23" s="7">
        <v>45717</v>
      </c>
      <c r="G23">
        <v>21</v>
      </c>
      <c r="I23">
        <v>21</v>
      </c>
      <c r="J23">
        <f t="shared" si="0"/>
        <v>147</v>
      </c>
    </row>
    <row r="24" spans="1:10" ht="14.4" customHeight="1" x14ac:dyDescent="0.3">
      <c r="A24" s="1" t="s">
        <v>25</v>
      </c>
      <c r="E24" s="7">
        <v>45717</v>
      </c>
      <c r="F24" s="7">
        <v>45748</v>
      </c>
      <c r="G24">
        <v>22</v>
      </c>
      <c r="I24">
        <v>22</v>
      </c>
      <c r="J24">
        <f t="shared" si="0"/>
        <v>154</v>
      </c>
    </row>
    <row r="25" spans="1:10" x14ac:dyDescent="0.3">
      <c r="A25" s="1" t="s">
        <v>8</v>
      </c>
      <c r="E25" s="7">
        <v>45748</v>
      </c>
      <c r="F25" s="7">
        <v>45778</v>
      </c>
      <c r="G25">
        <v>21</v>
      </c>
      <c r="I25">
        <v>23</v>
      </c>
      <c r="J25">
        <f t="shared" si="0"/>
        <v>161</v>
      </c>
    </row>
    <row r="26" spans="1:10" x14ac:dyDescent="0.3">
      <c r="A26" s="1" t="s">
        <v>9</v>
      </c>
      <c r="E26" s="7">
        <v>45778</v>
      </c>
      <c r="F26" s="7">
        <v>45809</v>
      </c>
      <c r="G26">
        <v>21</v>
      </c>
      <c r="I26">
        <v>24</v>
      </c>
      <c r="J26">
        <f t="shared" si="0"/>
        <v>168</v>
      </c>
    </row>
    <row r="27" spans="1:10" x14ac:dyDescent="0.3">
      <c r="A27" s="1" t="s">
        <v>10</v>
      </c>
      <c r="E27" s="7">
        <v>45809</v>
      </c>
      <c r="F27" s="7">
        <v>45839</v>
      </c>
      <c r="G27">
        <v>22</v>
      </c>
    </row>
    <row r="28" spans="1:10" x14ac:dyDescent="0.3">
      <c r="A28" s="1" t="s">
        <v>11</v>
      </c>
      <c r="E28" s="7">
        <v>45839</v>
      </c>
      <c r="F28" s="7">
        <v>45870</v>
      </c>
      <c r="G28">
        <v>21</v>
      </c>
      <c r="I28" s="42"/>
    </row>
    <row r="29" spans="1:10" x14ac:dyDescent="0.3">
      <c r="A29" s="1" t="s">
        <v>26</v>
      </c>
      <c r="E29" s="7">
        <v>45870</v>
      </c>
      <c r="F29" s="7">
        <v>45901</v>
      </c>
      <c r="G29">
        <v>21</v>
      </c>
      <c r="I29" s="42"/>
    </row>
    <row r="30" spans="1:10" x14ac:dyDescent="0.3">
      <c r="A30" s="1" t="s">
        <v>6</v>
      </c>
      <c r="E30" s="7">
        <v>45901</v>
      </c>
      <c r="F30" s="7">
        <v>45931</v>
      </c>
      <c r="G30">
        <v>23</v>
      </c>
      <c r="I30" s="42"/>
    </row>
    <row r="31" spans="1:10" x14ac:dyDescent="0.3">
      <c r="E31" s="7">
        <v>45931</v>
      </c>
      <c r="F31" s="7">
        <v>45962</v>
      </c>
      <c r="G31">
        <v>18</v>
      </c>
      <c r="I31" s="42"/>
    </row>
    <row r="32" spans="1:10" x14ac:dyDescent="0.3">
      <c r="E32" s="7">
        <v>45962</v>
      </c>
      <c r="F32" s="7">
        <v>45992</v>
      </c>
      <c r="G32">
        <v>21</v>
      </c>
      <c r="I32" s="42"/>
    </row>
    <row r="33" spans="5:9" x14ac:dyDescent="0.3">
      <c r="E33" s="7">
        <v>45992</v>
      </c>
      <c r="F33" s="7">
        <v>46023</v>
      </c>
      <c r="G33">
        <v>21</v>
      </c>
      <c r="I33" s="42"/>
    </row>
    <row r="34" spans="5:9" x14ac:dyDescent="0.3">
      <c r="E34" s="7">
        <v>46023</v>
      </c>
      <c r="F34" s="7">
        <v>46054</v>
      </c>
      <c r="G34">
        <v>20</v>
      </c>
      <c r="I34" s="42"/>
    </row>
    <row r="35" spans="5:9" x14ac:dyDescent="0.3">
      <c r="E35" s="7">
        <v>46054</v>
      </c>
      <c r="F35" s="7">
        <v>46082</v>
      </c>
      <c r="G35">
        <v>22</v>
      </c>
      <c r="I35" s="42"/>
    </row>
    <row r="36" spans="5:9" x14ac:dyDescent="0.3">
      <c r="E36" s="7">
        <v>46082</v>
      </c>
      <c r="F36" s="7">
        <v>46113</v>
      </c>
      <c r="G36">
        <v>22</v>
      </c>
      <c r="I36" s="42"/>
    </row>
    <row r="37" spans="5:9" x14ac:dyDescent="0.3">
      <c r="E37" s="7">
        <v>46113</v>
      </c>
      <c r="F37" s="7">
        <v>46143</v>
      </c>
      <c r="G37">
        <v>20</v>
      </c>
      <c r="I37" s="42"/>
    </row>
    <row r="38" spans="5:9" x14ac:dyDescent="0.3">
      <c r="E38" s="7">
        <v>46143</v>
      </c>
      <c r="F38" s="7">
        <v>46174</v>
      </c>
      <c r="G38">
        <v>22</v>
      </c>
      <c r="I38" s="42"/>
    </row>
    <row r="39" spans="5:9" x14ac:dyDescent="0.3">
      <c r="E39" s="7">
        <v>46174</v>
      </c>
      <c r="F39" s="7">
        <v>46204</v>
      </c>
      <c r="G39">
        <v>22</v>
      </c>
      <c r="I39" s="42"/>
    </row>
    <row r="40" spans="5:9" x14ac:dyDescent="0.3">
      <c r="E40" s="7">
        <v>46204</v>
      </c>
      <c r="F40" s="7">
        <v>46235</v>
      </c>
      <c r="G40">
        <v>21</v>
      </c>
      <c r="I40" s="42"/>
    </row>
    <row r="41" spans="5:9" x14ac:dyDescent="0.3">
      <c r="E41" s="7">
        <v>46235</v>
      </c>
      <c r="F41" s="7">
        <v>46266</v>
      </c>
      <c r="G41">
        <v>21</v>
      </c>
      <c r="I41" s="42"/>
    </row>
    <row r="42" spans="5:9" x14ac:dyDescent="0.3">
      <c r="E42" s="7">
        <v>46266</v>
      </c>
      <c r="F42" s="7">
        <v>46296</v>
      </c>
      <c r="G42">
        <v>22</v>
      </c>
      <c r="I42" s="42"/>
    </row>
    <row r="43" spans="5:9" x14ac:dyDescent="0.3">
      <c r="E43" s="7">
        <v>46296</v>
      </c>
      <c r="F43" s="7">
        <v>46327</v>
      </c>
      <c r="G43">
        <v>19</v>
      </c>
      <c r="I43" s="42"/>
    </row>
    <row r="44" spans="5:9" x14ac:dyDescent="0.3">
      <c r="E44" s="7">
        <v>46327</v>
      </c>
      <c r="F44" s="7">
        <v>46357</v>
      </c>
      <c r="G44">
        <v>21</v>
      </c>
      <c r="I44" s="42"/>
    </row>
    <row r="45" spans="5:9" x14ac:dyDescent="0.3">
      <c r="E45" s="7">
        <v>46357</v>
      </c>
      <c r="F45" s="7">
        <v>46388</v>
      </c>
      <c r="G45">
        <v>20</v>
      </c>
      <c r="I45" s="42"/>
    </row>
    <row r="46" spans="5:9" x14ac:dyDescent="0.3">
      <c r="E46" s="7">
        <v>46388</v>
      </c>
      <c r="F46" s="7">
        <v>46419</v>
      </c>
      <c r="G46">
        <v>20</v>
      </c>
    </row>
    <row r="47" spans="5:9" x14ac:dyDescent="0.3">
      <c r="E47" s="7">
        <v>46419</v>
      </c>
      <c r="F47" s="7">
        <v>46447</v>
      </c>
      <c r="G47">
        <v>23</v>
      </c>
    </row>
    <row r="48" spans="5:9" x14ac:dyDescent="0.3">
      <c r="E48" s="7">
        <v>46447</v>
      </c>
      <c r="F48" s="7">
        <v>46478</v>
      </c>
      <c r="G48">
        <v>22</v>
      </c>
    </row>
    <row r="49" spans="5:7" x14ac:dyDescent="0.3">
      <c r="E49" s="7">
        <v>46478</v>
      </c>
      <c r="F49" s="7">
        <v>46508</v>
      </c>
      <c r="G49">
        <v>20</v>
      </c>
    </row>
    <row r="50" spans="5:7" x14ac:dyDescent="0.3">
      <c r="E50" s="7">
        <v>46508</v>
      </c>
      <c r="F50" s="7">
        <v>46539</v>
      </c>
      <c r="G50">
        <v>22</v>
      </c>
    </row>
    <row r="51" spans="5:7" x14ac:dyDescent="0.3">
      <c r="E51" s="7">
        <v>46539</v>
      </c>
      <c r="F51" s="7">
        <v>46569</v>
      </c>
      <c r="G51">
        <v>21</v>
      </c>
    </row>
    <row r="52" spans="5:7" x14ac:dyDescent="0.3">
      <c r="E52" s="7">
        <v>46569</v>
      </c>
      <c r="F52" s="7">
        <v>46600</v>
      </c>
      <c r="G52">
        <v>22</v>
      </c>
    </row>
    <row r="53" spans="5:7" x14ac:dyDescent="0.3">
      <c r="E53" s="7">
        <v>46600</v>
      </c>
      <c r="F53" s="7">
        <v>46631</v>
      </c>
      <c r="G53">
        <v>21</v>
      </c>
    </row>
    <row r="54" spans="5:7" x14ac:dyDescent="0.3">
      <c r="E54" s="7">
        <v>46631</v>
      </c>
      <c r="F54" s="7">
        <v>46661</v>
      </c>
      <c r="G54">
        <v>21</v>
      </c>
    </row>
    <row r="55" spans="5:7" x14ac:dyDescent="0.3">
      <c r="E55" s="7">
        <v>46661</v>
      </c>
      <c r="F55" s="7">
        <v>46692</v>
      </c>
      <c r="G55">
        <v>20</v>
      </c>
    </row>
    <row r="56" spans="5:7" x14ac:dyDescent="0.3">
      <c r="E56" s="7">
        <v>46692</v>
      </c>
      <c r="F56" s="7">
        <v>46722</v>
      </c>
      <c r="G56">
        <v>20</v>
      </c>
    </row>
    <row r="57" spans="5:7" x14ac:dyDescent="0.3">
      <c r="E57" s="7">
        <v>46722</v>
      </c>
      <c r="F57" s="7">
        <v>46753</v>
      </c>
      <c r="G57">
        <v>21</v>
      </c>
    </row>
    <row r="58" spans="5:7" x14ac:dyDescent="0.3">
      <c r="E58" s="7">
        <v>46753</v>
      </c>
      <c r="F58" s="7">
        <v>46784</v>
      </c>
      <c r="G58">
        <v>21</v>
      </c>
    </row>
    <row r="59" spans="5:7" x14ac:dyDescent="0.3">
      <c r="E59" s="7">
        <v>46784</v>
      </c>
      <c r="F59" s="7">
        <v>46813</v>
      </c>
      <c r="G59">
        <v>23</v>
      </c>
    </row>
    <row r="60" spans="5:7" x14ac:dyDescent="0.3">
      <c r="E60" s="7">
        <v>46813</v>
      </c>
      <c r="F60" s="7">
        <v>46844</v>
      </c>
      <c r="G60">
        <v>20</v>
      </c>
    </row>
    <row r="61" spans="5:7" x14ac:dyDescent="0.3">
      <c r="E61" s="7">
        <v>46844</v>
      </c>
      <c r="F61" s="7">
        <v>46874</v>
      </c>
      <c r="G61">
        <v>22</v>
      </c>
    </row>
    <row r="62" spans="5:7" x14ac:dyDescent="0.3">
      <c r="E62" s="7">
        <v>46874</v>
      </c>
      <c r="F62" s="7">
        <v>46905</v>
      </c>
      <c r="G62">
        <v>22</v>
      </c>
    </row>
    <row r="63" spans="5:7" x14ac:dyDescent="0.3">
      <c r="E63" s="7">
        <v>46905</v>
      </c>
      <c r="F63" s="7">
        <v>46935</v>
      </c>
      <c r="G63">
        <v>20</v>
      </c>
    </row>
    <row r="64" spans="5:7" x14ac:dyDescent="0.3">
      <c r="E64" s="7">
        <v>46935</v>
      </c>
      <c r="F64" s="7">
        <v>46966</v>
      </c>
      <c r="G64">
        <v>23</v>
      </c>
    </row>
    <row r="65" spans="5:7" x14ac:dyDescent="0.3">
      <c r="E65" s="7">
        <v>46966</v>
      </c>
      <c r="F65" s="7">
        <v>46997</v>
      </c>
      <c r="G65">
        <v>20</v>
      </c>
    </row>
    <row r="66" spans="5:7" x14ac:dyDescent="0.3">
      <c r="E66" s="7">
        <v>46997</v>
      </c>
      <c r="F66" s="7">
        <v>47027</v>
      </c>
      <c r="G66">
        <v>22</v>
      </c>
    </row>
    <row r="67" spans="5:7" x14ac:dyDescent="0.3">
      <c r="E67" s="7">
        <v>47027</v>
      </c>
      <c r="F67" s="7">
        <v>47058</v>
      </c>
      <c r="G67">
        <v>20</v>
      </c>
    </row>
    <row r="68" spans="5:7" x14ac:dyDescent="0.3">
      <c r="E68" s="7">
        <v>47058</v>
      </c>
      <c r="F68" s="7">
        <v>47088</v>
      </c>
      <c r="G68">
        <v>19</v>
      </c>
    </row>
    <row r="69" spans="5:7" x14ac:dyDescent="0.3">
      <c r="E69" s="7">
        <v>47088</v>
      </c>
      <c r="F69" s="7">
        <v>47119</v>
      </c>
      <c r="G69">
        <v>22</v>
      </c>
    </row>
    <row r="70" spans="5:7" x14ac:dyDescent="0.3">
      <c r="E70" s="7">
        <v>47119</v>
      </c>
      <c r="F70" s="7">
        <v>47150</v>
      </c>
      <c r="G70">
        <v>20</v>
      </c>
    </row>
    <row r="71" spans="5:7" x14ac:dyDescent="0.3">
      <c r="E71" s="7">
        <v>47150</v>
      </c>
      <c r="F71" s="7">
        <v>47178</v>
      </c>
      <c r="G71">
        <v>22</v>
      </c>
    </row>
    <row r="72" spans="5:7" x14ac:dyDescent="0.3">
      <c r="E72" s="7">
        <v>47178</v>
      </c>
      <c r="F72" s="7">
        <v>47209</v>
      </c>
      <c r="G72">
        <v>21</v>
      </c>
    </row>
    <row r="73" spans="5:7" x14ac:dyDescent="0.3">
      <c r="E73" s="7">
        <v>47209</v>
      </c>
      <c r="F73" s="7">
        <v>47239</v>
      </c>
      <c r="G73">
        <v>22</v>
      </c>
    </row>
    <row r="74" spans="5:7" x14ac:dyDescent="0.3">
      <c r="E74" s="7">
        <v>47239</v>
      </c>
      <c r="F74" s="7">
        <v>47270</v>
      </c>
      <c r="G74">
        <v>21</v>
      </c>
    </row>
    <row r="75" spans="5:7" x14ac:dyDescent="0.3">
      <c r="E75" s="7">
        <v>47270</v>
      </c>
      <c r="F75" s="7">
        <v>47300</v>
      </c>
      <c r="G75">
        <v>21</v>
      </c>
    </row>
    <row r="76" spans="5:7" x14ac:dyDescent="0.3">
      <c r="E76" s="7">
        <v>47300</v>
      </c>
      <c r="F76" s="7">
        <v>47331</v>
      </c>
      <c r="G76">
        <v>23</v>
      </c>
    </row>
    <row r="77" spans="5:7" x14ac:dyDescent="0.3">
      <c r="E77" s="7">
        <v>47331</v>
      </c>
      <c r="F77" s="7">
        <v>47362</v>
      </c>
      <c r="G77">
        <v>19</v>
      </c>
    </row>
    <row r="78" spans="5:7" x14ac:dyDescent="0.3">
      <c r="E78" s="7">
        <v>47362</v>
      </c>
      <c r="F78" s="7">
        <v>47392</v>
      </c>
      <c r="G78">
        <v>23</v>
      </c>
    </row>
    <row r="79" spans="5:7" x14ac:dyDescent="0.3">
      <c r="E79" s="7">
        <v>47392</v>
      </c>
      <c r="F79" s="7">
        <v>47423</v>
      </c>
      <c r="G79">
        <v>20</v>
      </c>
    </row>
    <row r="80" spans="5:7" x14ac:dyDescent="0.3">
      <c r="E80" s="7">
        <v>47423</v>
      </c>
      <c r="F80" s="7">
        <v>47453</v>
      </c>
      <c r="G80">
        <v>19</v>
      </c>
    </row>
    <row r="81" spans="5:7" x14ac:dyDescent="0.3">
      <c r="E81" s="7">
        <v>47453</v>
      </c>
      <c r="F81" s="7">
        <v>47484</v>
      </c>
      <c r="G81">
        <v>22</v>
      </c>
    </row>
    <row r="82" spans="5:7" x14ac:dyDescent="0.3">
      <c r="E82" s="7">
        <v>47484</v>
      </c>
      <c r="F82" s="7">
        <v>47515</v>
      </c>
      <c r="G82">
        <v>20</v>
      </c>
    </row>
    <row r="83" spans="5:7" x14ac:dyDescent="0.3">
      <c r="E83" s="7">
        <v>47515</v>
      </c>
      <c r="F83" s="7">
        <v>47543</v>
      </c>
      <c r="G83">
        <v>21</v>
      </c>
    </row>
    <row r="84" spans="5:7" x14ac:dyDescent="0.3">
      <c r="E84" s="7">
        <v>47543</v>
      </c>
      <c r="F84" s="7">
        <v>47574</v>
      </c>
      <c r="G84">
        <v>22</v>
      </c>
    </row>
    <row r="85" spans="5:7" x14ac:dyDescent="0.3">
      <c r="E85" s="7">
        <v>47574</v>
      </c>
      <c r="F85" s="7">
        <v>47604</v>
      </c>
      <c r="G85">
        <v>22</v>
      </c>
    </row>
    <row r="86" spans="5:7" x14ac:dyDescent="0.3">
      <c r="E86" s="7">
        <v>47604</v>
      </c>
      <c r="F86" s="7">
        <v>47635</v>
      </c>
      <c r="G86">
        <v>20</v>
      </c>
    </row>
    <row r="87" spans="5:7" x14ac:dyDescent="0.3">
      <c r="E87" s="7">
        <v>47635</v>
      </c>
      <c r="F87" s="7">
        <v>47665</v>
      </c>
      <c r="G87">
        <v>22</v>
      </c>
    </row>
    <row r="88" spans="5:7" x14ac:dyDescent="0.3">
      <c r="E88" s="7">
        <v>47665</v>
      </c>
      <c r="F88" s="7">
        <v>47696</v>
      </c>
      <c r="G88">
        <v>22</v>
      </c>
    </row>
    <row r="89" spans="5:7" x14ac:dyDescent="0.3">
      <c r="E89" s="7">
        <v>47696</v>
      </c>
      <c r="F89" s="7">
        <v>47727</v>
      </c>
      <c r="G89">
        <v>20</v>
      </c>
    </row>
    <row r="90" spans="5:7" x14ac:dyDescent="0.3">
      <c r="E90" s="7">
        <v>47727</v>
      </c>
      <c r="F90" s="7">
        <v>47757</v>
      </c>
      <c r="G90">
        <v>23</v>
      </c>
    </row>
    <row r="91" spans="5:7" x14ac:dyDescent="0.3">
      <c r="E91" s="7">
        <v>47757</v>
      </c>
      <c r="F91" s="7">
        <v>47788</v>
      </c>
      <c r="G91">
        <v>19</v>
      </c>
    </row>
    <row r="92" spans="5:7" x14ac:dyDescent="0.3">
      <c r="E92" s="7">
        <v>47788</v>
      </c>
      <c r="F92" s="7">
        <v>47818</v>
      </c>
      <c r="G92">
        <v>20</v>
      </c>
    </row>
    <row r="93" spans="5:7" x14ac:dyDescent="0.3">
      <c r="E93" s="7">
        <v>47818</v>
      </c>
      <c r="F93" s="7">
        <v>47849</v>
      </c>
      <c r="G93">
        <v>22</v>
      </c>
    </row>
    <row r="94" spans="5:7" x14ac:dyDescent="0.3">
      <c r="E94" s="7">
        <v>47849</v>
      </c>
      <c r="F94" s="7">
        <v>47880</v>
      </c>
      <c r="G94">
        <v>20</v>
      </c>
    </row>
    <row r="95" spans="5:7" x14ac:dyDescent="0.3">
      <c r="E95" s="7">
        <v>47880</v>
      </c>
      <c r="F95" s="7">
        <v>47908</v>
      </c>
      <c r="G95">
        <v>21</v>
      </c>
    </row>
    <row r="96" spans="5:7" x14ac:dyDescent="0.3">
      <c r="E96" s="7">
        <v>47908</v>
      </c>
      <c r="F96" s="7">
        <v>47939</v>
      </c>
      <c r="G96">
        <v>22</v>
      </c>
    </row>
    <row r="97" spans="5:7" x14ac:dyDescent="0.3">
      <c r="E97" s="7">
        <v>47939</v>
      </c>
      <c r="F97" s="7">
        <v>47969</v>
      </c>
      <c r="G97">
        <v>21</v>
      </c>
    </row>
    <row r="98" spans="5:7" x14ac:dyDescent="0.3">
      <c r="E98" s="7">
        <v>47969</v>
      </c>
      <c r="F98" s="7">
        <v>48000</v>
      </c>
      <c r="G98">
        <v>21</v>
      </c>
    </row>
    <row r="99" spans="5:7" x14ac:dyDescent="0.3">
      <c r="E99" s="7">
        <v>48000</v>
      </c>
      <c r="F99" s="7">
        <v>48030</v>
      </c>
      <c r="G99">
        <v>22</v>
      </c>
    </row>
    <row r="100" spans="5:7" x14ac:dyDescent="0.3">
      <c r="E100" s="7">
        <v>48030</v>
      </c>
      <c r="F100" s="7">
        <v>48061</v>
      </c>
      <c r="G100">
        <v>21</v>
      </c>
    </row>
    <row r="101" spans="5:7" x14ac:dyDescent="0.3">
      <c r="E101" s="7">
        <v>48061</v>
      </c>
      <c r="F101" s="7">
        <v>48092</v>
      </c>
      <c r="G101">
        <v>21</v>
      </c>
    </row>
    <row r="102" spans="5:7" x14ac:dyDescent="0.3">
      <c r="E102" s="7">
        <v>48092</v>
      </c>
      <c r="F102" s="7">
        <v>48122</v>
      </c>
      <c r="G102">
        <v>23</v>
      </c>
    </row>
    <row r="103" spans="5:7" x14ac:dyDescent="0.3">
      <c r="E103" s="7">
        <v>48122</v>
      </c>
      <c r="F103" s="7">
        <v>48153</v>
      </c>
      <c r="G103">
        <v>18</v>
      </c>
    </row>
    <row r="104" spans="5:7" x14ac:dyDescent="0.3">
      <c r="E104" s="7">
        <v>48153</v>
      </c>
      <c r="F104" s="7">
        <v>48183</v>
      </c>
      <c r="G104">
        <v>21</v>
      </c>
    </row>
    <row r="105" spans="5:7" x14ac:dyDescent="0.3">
      <c r="E105" s="7">
        <v>48183</v>
      </c>
      <c r="F105" s="7">
        <v>48214</v>
      </c>
      <c r="G105">
        <v>21</v>
      </c>
    </row>
    <row r="106" spans="5:7" x14ac:dyDescent="0.3">
      <c r="E106" s="7">
        <v>48214</v>
      </c>
      <c r="F106" s="7">
        <v>48245</v>
      </c>
      <c r="G106">
        <v>20</v>
      </c>
    </row>
    <row r="107" spans="5:7" x14ac:dyDescent="0.3">
      <c r="E107" s="7">
        <v>48245</v>
      </c>
      <c r="F107" s="7">
        <v>48274</v>
      </c>
      <c r="G107">
        <v>23</v>
      </c>
    </row>
    <row r="108" spans="5:7" x14ac:dyDescent="0.3">
      <c r="E108" s="7">
        <v>48274</v>
      </c>
      <c r="F108" s="7">
        <v>48305</v>
      </c>
      <c r="G108">
        <v>22</v>
      </c>
    </row>
    <row r="109" spans="5:7" x14ac:dyDescent="0.3">
      <c r="E109" s="7">
        <v>48305</v>
      </c>
      <c r="F109" s="7">
        <v>48335</v>
      </c>
      <c r="G109">
        <v>20</v>
      </c>
    </row>
    <row r="110" spans="5:7" x14ac:dyDescent="0.3">
      <c r="E110" s="7">
        <v>48335</v>
      </c>
      <c r="F110" s="7">
        <v>48366</v>
      </c>
      <c r="G110">
        <v>22</v>
      </c>
    </row>
    <row r="111" spans="5:7" x14ac:dyDescent="0.3">
      <c r="E111" s="7">
        <v>48366</v>
      </c>
      <c r="F111" s="7">
        <v>48396</v>
      </c>
      <c r="G111">
        <v>21</v>
      </c>
    </row>
    <row r="112" spans="5:7" x14ac:dyDescent="0.3">
      <c r="E112" s="7">
        <v>48396</v>
      </c>
      <c r="F112" s="7">
        <v>48427</v>
      </c>
      <c r="G112">
        <v>22</v>
      </c>
    </row>
    <row r="113" spans="5:7" x14ac:dyDescent="0.3">
      <c r="E113" s="7">
        <v>48427</v>
      </c>
      <c r="F113" s="7">
        <v>48458</v>
      </c>
      <c r="G113">
        <v>21</v>
      </c>
    </row>
    <row r="114" spans="5:7" x14ac:dyDescent="0.3">
      <c r="E114" s="7">
        <v>48458</v>
      </c>
      <c r="F114" s="7">
        <v>48488</v>
      </c>
      <c r="G114">
        <v>21</v>
      </c>
    </row>
    <row r="115" spans="5:7" x14ac:dyDescent="0.3">
      <c r="E115" s="7">
        <v>48488</v>
      </c>
      <c r="F115" s="7">
        <v>48519</v>
      </c>
      <c r="G115">
        <v>20</v>
      </c>
    </row>
    <row r="116" spans="5:7" x14ac:dyDescent="0.3">
      <c r="E116" s="7">
        <v>48519</v>
      </c>
      <c r="F116" s="7">
        <v>48549</v>
      </c>
      <c r="G116">
        <v>20</v>
      </c>
    </row>
    <row r="117" spans="5:7" x14ac:dyDescent="0.3">
      <c r="E117" s="7">
        <v>48549</v>
      </c>
      <c r="F117" s="7">
        <v>48580</v>
      </c>
      <c r="G117">
        <v>21</v>
      </c>
    </row>
    <row r="118" spans="5:7" x14ac:dyDescent="0.3">
      <c r="E118" s="7">
        <v>48580</v>
      </c>
      <c r="F118" s="7">
        <v>48611</v>
      </c>
      <c r="G118">
        <v>20</v>
      </c>
    </row>
    <row r="119" spans="5:7" x14ac:dyDescent="0.3">
      <c r="E119" s="7">
        <v>48611</v>
      </c>
      <c r="F119" s="7">
        <v>48639</v>
      </c>
      <c r="G119">
        <v>23</v>
      </c>
    </row>
    <row r="120" spans="5:7" x14ac:dyDescent="0.3">
      <c r="E120" s="7">
        <v>48639</v>
      </c>
      <c r="F120" s="7">
        <v>48670</v>
      </c>
      <c r="G120">
        <v>21</v>
      </c>
    </row>
    <row r="121" spans="5:7" x14ac:dyDescent="0.3">
      <c r="E121" s="7">
        <v>48670</v>
      </c>
      <c r="F121" s="7">
        <v>48700</v>
      </c>
      <c r="G121">
        <v>21</v>
      </c>
    </row>
    <row r="122" spans="5:7" x14ac:dyDescent="0.3">
      <c r="E122" s="7">
        <v>48700</v>
      </c>
      <c r="F122" s="7">
        <v>48731</v>
      </c>
      <c r="G122">
        <v>22</v>
      </c>
    </row>
    <row r="123" spans="5:7" x14ac:dyDescent="0.3">
      <c r="E123" s="7">
        <v>48731</v>
      </c>
      <c r="F123" s="7">
        <v>48761</v>
      </c>
      <c r="G123">
        <v>20</v>
      </c>
    </row>
    <row r="124" spans="5:7" x14ac:dyDescent="0.3">
      <c r="E124" s="7">
        <v>48761</v>
      </c>
      <c r="F124" s="7">
        <v>48792</v>
      </c>
      <c r="G124">
        <v>23</v>
      </c>
    </row>
    <row r="125" spans="5:7" x14ac:dyDescent="0.3">
      <c r="E125" s="7">
        <v>48792</v>
      </c>
      <c r="F125" s="7">
        <v>48823</v>
      </c>
      <c r="G125">
        <v>21</v>
      </c>
    </row>
    <row r="126" spans="5:7" x14ac:dyDescent="0.3">
      <c r="E126" s="7">
        <v>48823</v>
      </c>
      <c r="F126" s="7">
        <v>48853</v>
      </c>
      <c r="G126">
        <v>21</v>
      </c>
    </row>
    <row r="127" spans="5:7" x14ac:dyDescent="0.3">
      <c r="E127" s="7">
        <v>48853</v>
      </c>
      <c r="F127" s="7">
        <v>48884</v>
      </c>
      <c r="G127">
        <v>20</v>
      </c>
    </row>
    <row r="128" spans="5:7" x14ac:dyDescent="0.3">
      <c r="E128" s="7">
        <v>48884</v>
      </c>
      <c r="F128" s="7">
        <v>48914</v>
      </c>
      <c r="G128">
        <v>20</v>
      </c>
    </row>
    <row r="129" spans="5:7" x14ac:dyDescent="0.3">
      <c r="E129" s="7">
        <v>48914</v>
      </c>
      <c r="F129" s="7">
        <v>48945</v>
      </c>
      <c r="G129">
        <v>21</v>
      </c>
    </row>
    <row r="130" spans="5:7" x14ac:dyDescent="0.3">
      <c r="E130" s="7">
        <v>48945</v>
      </c>
      <c r="F130" s="7">
        <v>48976</v>
      </c>
      <c r="G130">
        <v>20</v>
      </c>
    </row>
    <row r="131" spans="5:7" x14ac:dyDescent="0.3">
      <c r="E131" s="7">
        <v>48976</v>
      </c>
      <c r="F131" s="7">
        <v>49004</v>
      </c>
      <c r="G131">
        <v>23</v>
      </c>
    </row>
    <row r="132" spans="5:7" x14ac:dyDescent="0.3">
      <c r="E132" s="7">
        <v>49004</v>
      </c>
      <c r="F132" s="7">
        <v>49035</v>
      </c>
      <c r="G132">
        <v>20</v>
      </c>
    </row>
    <row r="133" spans="5:7" x14ac:dyDescent="0.3">
      <c r="E133" s="7">
        <v>49035</v>
      </c>
      <c r="F133" s="7">
        <v>49065</v>
      </c>
      <c r="G133">
        <v>22</v>
      </c>
    </row>
    <row r="134" spans="5:7" x14ac:dyDescent="0.3">
      <c r="E134" s="7">
        <v>49065</v>
      </c>
      <c r="F134" s="7">
        <v>49096</v>
      </c>
      <c r="G134">
        <v>22</v>
      </c>
    </row>
    <row r="135" spans="5:7" x14ac:dyDescent="0.3">
      <c r="E135" s="7">
        <v>49096</v>
      </c>
      <c r="F135" s="7">
        <v>49126</v>
      </c>
      <c r="G135">
        <v>20</v>
      </c>
    </row>
    <row r="136" spans="5:7" x14ac:dyDescent="0.3">
      <c r="E136" s="7">
        <v>49126</v>
      </c>
      <c r="F136" s="7">
        <v>49157</v>
      </c>
      <c r="G136">
        <v>23</v>
      </c>
    </row>
    <row r="137" spans="5:7" x14ac:dyDescent="0.3">
      <c r="E137" s="7">
        <v>49157</v>
      </c>
      <c r="F137" s="7">
        <v>49188</v>
      </c>
      <c r="G137">
        <v>20</v>
      </c>
    </row>
    <row r="138" spans="5:7" x14ac:dyDescent="0.3">
      <c r="E138" s="7">
        <v>49188</v>
      </c>
      <c r="F138" s="7">
        <v>49218</v>
      </c>
      <c r="G138">
        <v>22</v>
      </c>
    </row>
    <row r="139" spans="5:7" x14ac:dyDescent="0.3">
      <c r="E139" s="7">
        <v>49218</v>
      </c>
      <c r="F139" s="7">
        <v>49249</v>
      </c>
      <c r="G139">
        <v>20</v>
      </c>
    </row>
    <row r="140" spans="5:7" x14ac:dyDescent="0.3">
      <c r="E140" s="7">
        <v>49249</v>
      </c>
      <c r="F140" s="7">
        <v>49279</v>
      </c>
      <c r="G140">
        <v>19</v>
      </c>
    </row>
    <row r="141" spans="5:7" x14ac:dyDescent="0.3">
      <c r="E141" s="7">
        <v>49279</v>
      </c>
      <c r="F141" s="7">
        <v>49310</v>
      </c>
      <c r="G141">
        <v>22</v>
      </c>
    </row>
    <row r="142" spans="5:7" x14ac:dyDescent="0.3">
      <c r="E142" s="7">
        <v>49310</v>
      </c>
      <c r="F142" s="7">
        <v>49341</v>
      </c>
      <c r="G142">
        <v>20</v>
      </c>
    </row>
    <row r="143" spans="5:7" x14ac:dyDescent="0.3">
      <c r="E143" s="7">
        <v>49341</v>
      </c>
      <c r="F143" s="7">
        <v>49369</v>
      </c>
      <c r="G143">
        <v>22</v>
      </c>
    </row>
    <row r="144" spans="5:7" x14ac:dyDescent="0.3">
      <c r="E144" s="7">
        <v>49369</v>
      </c>
      <c r="F144" s="7">
        <v>49400</v>
      </c>
      <c r="G144">
        <v>21</v>
      </c>
    </row>
    <row r="145" spans="5:7" x14ac:dyDescent="0.3">
      <c r="E145" s="7">
        <v>49400</v>
      </c>
      <c r="F145" s="7">
        <v>49430</v>
      </c>
      <c r="G145">
        <v>22</v>
      </c>
    </row>
    <row r="146" spans="5:7" x14ac:dyDescent="0.3">
      <c r="E146" s="7">
        <v>49430</v>
      </c>
      <c r="F146" s="7">
        <v>49461</v>
      </c>
      <c r="G146">
        <v>21</v>
      </c>
    </row>
    <row r="147" spans="5:7" x14ac:dyDescent="0.3">
      <c r="E147" s="7">
        <v>49461</v>
      </c>
      <c r="F147" s="7">
        <v>49491</v>
      </c>
      <c r="G147">
        <v>21</v>
      </c>
    </row>
    <row r="148" spans="5:7" x14ac:dyDescent="0.3">
      <c r="E148" s="7">
        <v>49491</v>
      </c>
      <c r="F148" s="7">
        <v>49522</v>
      </c>
      <c r="G148">
        <v>23</v>
      </c>
    </row>
    <row r="149" spans="5:7" x14ac:dyDescent="0.3">
      <c r="E149" s="7">
        <v>49522</v>
      </c>
      <c r="F149" s="7">
        <v>49553</v>
      </c>
      <c r="G149">
        <v>19</v>
      </c>
    </row>
    <row r="150" spans="5:7" x14ac:dyDescent="0.3">
      <c r="E150" s="7">
        <v>49553</v>
      </c>
      <c r="F150" s="7">
        <v>49583</v>
      </c>
      <c r="G150">
        <v>23</v>
      </c>
    </row>
    <row r="151" spans="5:7" x14ac:dyDescent="0.3">
      <c r="E151" s="7">
        <v>49583</v>
      </c>
      <c r="F151" s="7">
        <v>49614</v>
      </c>
      <c r="G151">
        <v>20</v>
      </c>
    </row>
    <row r="152" spans="5:7" x14ac:dyDescent="0.3">
      <c r="E152" s="7">
        <v>49614</v>
      </c>
      <c r="F152" s="7">
        <v>49644</v>
      </c>
      <c r="G152">
        <v>19</v>
      </c>
    </row>
    <row r="153" spans="5:7" x14ac:dyDescent="0.3">
      <c r="E153" s="7">
        <v>49644</v>
      </c>
      <c r="F153" s="7"/>
    </row>
  </sheetData>
  <sheetProtection selectLockedCells="1" selectUnlockedCells="1"/>
  <mergeCells count="4">
    <mergeCell ref="I1:J1"/>
    <mergeCell ref="I2:J2"/>
    <mergeCell ref="F1:G1"/>
    <mergeCell ref="F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b33e05a-be06-4bc6-a7c6-3768667f00b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689AEC9502DC4780778050D0C0503A" ma:contentTypeVersion="17" ma:contentTypeDescription="Create a new document." ma:contentTypeScope="" ma:versionID="5cb767fe6078da418e17f8321b6564dd">
  <xsd:schema xmlns:xsd="http://www.w3.org/2001/XMLSchema" xmlns:xs="http://www.w3.org/2001/XMLSchema" xmlns:p="http://schemas.microsoft.com/office/2006/metadata/properties" xmlns:ns3="87dabbf4-1ad0-4ca1-a8ad-dddb38c5ac1c" xmlns:ns4="ab33e05a-be06-4bc6-a7c6-3768667f00b2" targetNamespace="http://schemas.microsoft.com/office/2006/metadata/properties" ma:root="true" ma:fieldsID="830ef10fdb2a12d193ad3831e0b99a99" ns3:_="" ns4:_="">
    <xsd:import namespace="87dabbf4-1ad0-4ca1-a8ad-dddb38c5ac1c"/>
    <xsd:import namespace="ab33e05a-be06-4bc6-a7c6-3768667f00b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SearchPropertie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dabbf4-1ad0-4ca1-a8ad-dddb38c5ac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3e05a-be06-4bc6-a7c6-3768667f00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47AC42-41FE-4A0F-A923-CA63CADB96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848697-BD24-480F-A53D-CDA07D65DA22}">
  <ds:schemaRefs>
    <ds:schemaRef ds:uri="http://schemas.microsoft.com/office/2006/documentManagement/types"/>
    <ds:schemaRef ds:uri="ab33e05a-be06-4bc6-a7c6-3768667f00b2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87dabbf4-1ad0-4ca1-a8ad-dddb38c5ac1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8541C25-87E8-412D-8F31-EF070793D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dabbf4-1ad0-4ca1-a8ad-dddb38c5ac1c"/>
    <ds:schemaRef ds:uri="ab33e05a-be06-4bc6-a7c6-3768667f00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Worksheet</vt:lpstr>
      <vt:lpstr>Data Sheet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Trowbridge</dc:creator>
  <cp:lastModifiedBy>Mari Chapala</cp:lastModifiedBy>
  <cp:lastPrinted>2020-10-06T20:09:51Z</cp:lastPrinted>
  <dcterms:created xsi:type="dcterms:W3CDTF">2013-03-25T13:24:56Z</dcterms:created>
  <dcterms:modified xsi:type="dcterms:W3CDTF">2023-11-10T20:33:46Z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0x01010018689AEC9502DC4780778050D0C0503A</vt:lpwstr>
  </property>
</Properties>
</file>